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drawings/drawing3.xml" ContentType="application/vnd.openxmlformats-officedocument.drawing+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drawings/drawing4.xml" ContentType="application/vnd.openxmlformats-officedocument.drawing+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showInkAnnotation="0" codeName="DieseArbeitsmappe" defaultThemeVersion="124226"/>
  <mc:AlternateContent xmlns:mc="http://schemas.openxmlformats.org/markup-compatibility/2006">
    <mc:Choice Requires="x15">
      <x15ac:absPath xmlns:x15ac="http://schemas.microsoft.com/office/spreadsheetml/2010/11/ac" url="\\NP-MUCSRV\Firma\DS\PROJEKTE\MEBG\NORD\01_AU-V\15_Planung_Umwelt\"/>
    </mc:Choice>
  </mc:AlternateContent>
  <xr:revisionPtr revIDLastSave="0" documentId="13_ncr:1_{19F0A5A7-D555-4FF2-B498-467029219D11}" xr6:coauthVersionLast="47" xr6:coauthVersionMax="47" xr10:uidLastSave="{00000000-0000-0000-0000-000000000000}"/>
  <bookViews>
    <workbookView xWindow="-110" yWindow="-110" windowWidth="38620" windowHeight="21100" tabRatio="867" activeTab="1" xr2:uid="{00000000-000D-0000-FFFF-FFFF00000000}"/>
  </bookViews>
  <sheets>
    <sheet name="Projektgrundlagen" sheetId="16" r:id="rId1"/>
    <sheet name="D Leistungen" sheetId="25" r:id="rId2"/>
    <sheet name="E Honorarberechnung" sheetId="12" r:id="rId3"/>
    <sheet name="F Honorarübersicht" sheetId="13" r:id="rId4"/>
    <sheet name="G Honorarabrechnung" sheetId="23" r:id="rId5"/>
    <sheet name="Z Preisspiegel" sheetId="26" state="veryHidden" r:id="rId6"/>
  </sheets>
  <definedNames>
    <definedName name="an_summe_angebot">'E Honorarberechnung'!$J$69</definedName>
    <definedName name="_xlnm.Print_Area" localSheetId="1">'D Leistungen'!$A$1:$L$471</definedName>
    <definedName name="_xlnm.Print_Area" localSheetId="2">'E Honorarberechnung'!$A$1:$K$71</definedName>
    <definedName name="_xlnm.Print_Area" localSheetId="3">'F Honorarübersicht'!$A$1:$J$25</definedName>
    <definedName name="_xlnm.Print_Area" localSheetId="4">'G Honorarabrechnung'!$A$1:$J$43</definedName>
    <definedName name="_xlnm.Print_Area" localSheetId="0">Projektgrundlagen!$A$1:$H$40</definedName>
    <definedName name="_xlnm.Print_Titles" localSheetId="1">'D Leistungen'!$1:$12</definedName>
    <definedName name="_xlnm.Print_Titles" localSheetId="2">'E Honorarberechnung'!$1:$13</definedName>
    <definedName name="_xlnm.Print_Titles" localSheetId="3">'F Honorarübersicht'!$1:$10</definedName>
    <definedName name="_xlnm.Print_Titles" localSheetId="4">'G Honorarabrechnung'!$1:$10</definedName>
    <definedName name="Link_E_Honorar">'E Honorarberechnung'!$F$6:$H$6</definedName>
    <definedName name="Link_F_Uebersicht">'F Honorarübersicht'!$D$7</definedName>
    <definedName name="Link_G_Abrechnung">'G Honorarabrechnung'!$D$7:$I$7</definedName>
    <definedName name="Link_StBD1_BesLstg">'D Leistungen'!$F$6:$G$6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23" l="1"/>
  <c r="F7" i="25"/>
  <c r="A7" i="16"/>
  <c r="A6" i="16"/>
  <c r="C15" i="26"/>
  <c r="B3" i="26"/>
  <c r="B21" i="26"/>
  <c r="B20" i="26"/>
  <c r="C19" i="26"/>
  <c r="B19" i="26"/>
  <c r="B18" i="26"/>
  <c r="C17" i="26"/>
  <c r="B17" i="26"/>
  <c r="B16" i="26"/>
  <c r="B15" i="26"/>
  <c r="C12" i="26"/>
  <c r="C9" i="26"/>
  <c r="F3" i="26"/>
  <c r="E3" i="26"/>
  <c r="D3" i="26"/>
  <c r="C3" i="26"/>
  <c r="C21" i="13" l="1"/>
  <c r="K363" i="25" l="1"/>
  <c r="K359" i="25"/>
  <c r="K356" i="25"/>
  <c r="K352" i="25"/>
  <c r="K349" i="25"/>
  <c r="K346" i="25"/>
  <c r="K342" i="25"/>
  <c r="K338" i="25"/>
  <c r="K334" i="25"/>
  <c r="K330" i="25"/>
  <c r="K327" i="25"/>
  <c r="K324" i="25"/>
  <c r="K321" i="25"/>
  <c r="K318" i="25"/>
  <c r="K314" i="25"/>
  <c r="K311" i="25"/>
  <c r="K305" i="25"/>
  <c r="K301" i="25"/>
  <c r="K297" i="25"/>
  <c r="K294" i="25"/>
  <c r="K291" i="25"/>
  <c r="K288" i="25"/>
  <c r="K285" i="25"/>
  <c r="K282" i="25"/>
  <c r="K279" i="25"/>
  <c r="K276" i="25"/>
  <c r="K273" i="25"/>
  <c r="K46" i="25"/>
  <c r="C22" i="13"/>
  <c r="C20" i="13"/>
  <c r="C19" i="13"/>
  <c r="C18" i="13"/>
  <c r="K409" i="25"/>
  <c r="K406" i="25"/>
  <c r="K270" i="25" l="1"/>
  <c r="K267" i="25"/>
  <c r="K264" i="25"/>
  <c r="K261" i="25"/>
  <c r="K258" i="25"/>
  <c r="K254" i="25"/>
  <c r="K251" i="25"/>
  <c r="K248" i="25"/>
  <c r="K244" i="25"/>
  <c r="K241" i="25"/>
  <c r="K238" i="25"/>
  <c r="K235" i="25"/>
  <c r="K231" i="25"/>
  <c r="K227" i="25"/>
  <c r="K224" i="25"/>
  <c r="K220" i="25"/>
  <c r="K217" i="25"/>
  <c r="K214" i="25"/>
  <c r="K211" i="25"/>
  <c r="K208" i="25"/>
  <c r="K205" i="25"/>
  <c r="K202" i="25"/>
  <c r="K199" i="25"/>
  <c r="K196" i="25"/>
  <c r="K192" i="25"/>
  <c r="K189" i="25"/>
  <c r="K186" i="25"/>
  <c r="K182" i="25"/>
  <c r="K179" i="25"/>
  <c r="K176" i="25"/>
  <c r="K172" i="25"/>
  <c r="K169" i="25"/>
  <c r="K165" i="25"/>
  <c r="K162" i="25"/>
  <c r="K159" i="25"/>
  <c r="K156" i="25"/>
  <c r="K153" i="25"/>
  <c r="K150" i="25"/>
  <c r="K147" i="25"/>
  <c r="K144" i="25"/>
  <c r="K140" i="25"/>
  <c r="K137" i="25"/>
  <c r="K134" i="25"/>
  <c r="K131" i="25"/>
  <c r="K128" i="25"/>
  <c r="K125" i="25"/>
  <c r="K121" i="25"/>
  <c r="K118" i="25"/>
  <c r="K96" i="25"/>
  <c r="K92" i="25"/>
  <c r="K89" i="25"/>
  <c r="K86" i="25"/>
  <c r="K83" i="25"/>
  <c r="K80" i="25"/>
  <c r="K77" i="25"/>
  <c r="K74" i="25"/>
  <c r="K71" i="25"/>
  <c r="K115" i="25"/>
  <c r="K111" i="25"/>
  <c r="K108" i="25"/>
  <c r="K105" i="25"/>
  <c r="K102" i="25"/>
  <c r="K99" i="25"/>
  <c r="K68" i="25"/>
  <c r="K65" i="25"/>
  <c r="K62" i="25"/>
  <c r="K59" i="25"/>
  <c r="K56" i="25"/>
  <c r="K52" i="25"/>
  <c r="K49" i="25"/>
  <c r="K42" i="25"/>
  <c r="K28" i="25" l="1"/>
  <c r="C23" i="23" l="1"/>
  <c r="C22" i="23"/>
  <c r="C21" i="23"/>
  <c r="C20" i="23"/>
  <c r="I22" i="23"/>
  <c r="G22" i="23"/>
  <c r="I21" i="23"/>
  <c r="G21" i="23"/>
  <c r="K463" i="25" l="1"/>
  <c r="K461" i="25"/>
  <c r="K459" i="25"/>
  <c r="K456" i="25"/>
  <c r="K453" i="25"/>
  <c r="K450" i="25"/>
  <c r="K413" i="25"/>
  <c r="K411" i="25"/>
  <c r="K403" i="25"/>
  <c r="K400" i="25"/>
  <c r="K397" i="25"/>
  <c r="K383" i="25"/>
  <c r="K380" i="25"/>
  <c r="K376" i="25"/>
  <c r="K26" i="25"/>
  <c r="K23" i="25"/>
  <c r="K20" i="25"/>
  <c r="K17" i="25"/>
  <c r="K443" i="25" l="1"/>
  <c r="K441" i="25"/>
  <c r="K438" i="25"/>
  <c r="K435" i="25"/>
  <c r="K432" i="25"/>
  <c r="K429" i="25"/>
  <c r="A14" i="16" l="1"/>
  <c r="D9" i="13" l="1"/>
  <c r="F9" i="12"/>
  <c r="D8" i="13"/>
  <c r="F8" i="12"/>
  <c r="D7" i="13"/>
  <c r="F7" i="12"/>
  <c r="D6" i="13"/>
  <c r="F6" i="12"/>
  <c r="K445" i="25" l="1"/>
  <c r="K426" i="25"/>
  <c r="K418" i="25"/>
  <c r="K371" i="25"/>
  <c r="K369" i="25"/>
  <c r="K367" i="25"/>
  <c r="K39" i="25"/>
  <c r="K33" i="25"/>
  <c r="H6" i="13" l="1"/>
  <c r="D59" i="12" l="1"/>
  <c r="D58" i="12"/>
  <c r="D57" i="12"/>
  <c r="P4" i="25" l="1"/>
  <c r="A18" i="12" l="1"/>
  <c r="A17" i="12"/>
  <c r="A28" i="12"/>
  <c r="A29" i="12"/>
  <c r="A27" i="12"/>
  <c r="A18" i="16"/>
  <c r="A17" i="16"/>
  <c r="D37" i="12" l="1"/>
  <c r="I2" i="12"/>
  <c r="D61" i="12"/>
  <c r="G17" i="23"/>
  <c r="I17" i="23"/>
  <c r="I67" i="12"/>
  <c r="C69" i="12" s="1"/>
  <c r="C40" i="12" l="1"/>
  <c r="I15" i="13" s="1"/>
  <c r="E17" i="23" s="1"/>
  <c r="G15" i="13"/>
  <c r="I40" i="12" l="1"/>
  <c r="M17" i="12" l="1"/>
  <c r="N17" i="12"/>
  <c r="D8" i="23" l="1"/>
  <c r="B7" i="23"/>
  <c r="H6" i="23"/>
  <c r="G6" i="23"/>
  <c r="D6" i="23"/>
  <c r="B6" i="23"/>
  <c r="D9" i="23"/>
  <c r="H4" i="23"/>
  <c r="G4" i="23"/>
  <c r="G2" i="23"/>
  <c r="B7" i="13"/>
  <c r="G6" i="13"/>
  <c r="B6" i="13"/>
  <c r="H4" i="13"/>
  <c r="G4" i="13"/>
  <c r="G2" i="13"/>
  <c r="B7" i="12"/>
  <c r="J6" i="12"/>
  <c r="I6" i="12"/>
  <c r="B6" i="12"/>
  <c r="J4" i="12"/>
  <c r="I4" i="12"/>
  <c r="F8" i="25"/>
  <c r="B8" i="25"/>
  <c r="B7" i="25"/>
  <c r="J6" i="25"/>
  <c r="H6" i="25"/>
  <c r="F6" i="25"/>
  <c r="B6" i="25"/>
  <c r="F9" i="25"/>
  <c r="B9" i="25"/>
  <c r="J4" i="25"/>
  <c r="H4" i="25"/>
  <c r="H2" i="25"/>
  <c r="I23" i="23" l="1"/>
  <c r="I30" i="23" l="1"/>
  <c r="I31" i="23"/>
  <c r="I32" i="23"/>
  <c r="I33" i="23"/>
  <c r="I34" i="23"/>
  <c r="I29" i="23"/>
  <c r="M27" i="12" l="1"/>
  <c r="N27" i="12"/>
  <c r="O29" i="12"/>
  <c r="O28" i="12"/>
  <c r="L4" i="16" l="1"/>
  <c r="C19" i="23" l="1"/>
  <c r="I24" i="16" l="1"/>
  <c r="I23" i="16"/>
  <c r="F23" i="16" l="1"/>
  <c r="K14" i="25"/>
  <c r="I22" i="16" l="1"/>
  <c r="I25" i="16" s="1"/>
  <c r="M4" i="23"/>
  <c r="F26" i="16" s="1"/>
  <c r="M4" i="13"/>
  <c r="F25" i="16" s="1"/>
  <c r="P4" i="12"/>
  <c r="F24" i="16" s="1"/>
  <c r="E33" i="26" l="1"/>
  <c r="E36" i="26"/>
  <c r="E39" i="26"/>
  <c r="E42" i="26"/>
  <c r="E45" i="26"/>
  <c r="E48" i="26"/>
  <c r="E51" i="26"/>
  <c r="E54" i="26"/>
  <c r="F57" i="26"/>
  <c r="F60" i="26"/>
  <c r="F63" i="26"/>
  <c r="F66" i="26"/>
  <c r="F69" i="26"/>
  <c r="F72" i="26"/>
  <c r="F75" i="26"/>
  <c r="F78" i="26"/>
  <c r="F81" i="26"/>
  <c r="F84" i="26"/>
  <c r="F87" i="26"/>
  <c r="F90" i="26"/>
  <c r="F93" i="26"/>
  <c r="F96" i="26"/>
  <c r="F99" i="26"/>
  <c r="F102" i="26"/>
  <c r="F105" i="26"/>
  <c r="F108" i="26"/>
  <c r="F111" i="26"/>
  <c r="F114" i="26"/>
  <c r="F117" i="26"/>
  <c r="F120" i="26"/>
  <c r="F123" i="26"/>
  <c r="F126" i="26"/>
  <c r="F129" i="26"/>
  <c r="F132" i="26"/>
  <c r="F135" i="26"/>
  <c r="F138" i="26"/>
  <c r="F141" i="26"/>
  <c r="F144" i="26"/>
  <c r="F147" i="26"/>
  <c r="F150" i="26"/>
  <c r="F153" i="26"/>
  <c r="F156" i="26"/>
  <c r="F159" i="26"/>
  <c r="F162" i="26"/>
  <c r="F165" i="26"/>
  <c r="F168" i="26"/>
  <c r="F171" i="26"/>
  <c r="F174" i="26"/>
  <c r="F177" i="26"/>
  <c r="F180" i="26"/>
  <c r="F183" i="26"/>
  <c r="F186" i="26"/>
  <c r="F33" i="26"/>
  <c r="F36" i="26"/>
  <c r="F39" i="26"/>
  <c r="F42" i="26"/>
  <c r="F45" i="26"/>
  <c r="F48" i="26"/>
  <c r="F51" i="26"/>
  <c r="F54" i="26"/>
  <c r="E58" i="26"/>
  <c r="E61" i="26"/>
  <c r="E64" i="26"/>
  <c r="E67" i="26"/>
  <c r="E70" i="26"/>
  <c r="E73" i="26"/>
  <c r="E76" i="26"/>
  <c r="E79" i="26"/>
  <c r="E82" i="26"/>
  <c r="E85" i="26"/>
  <c r="E88" i="26"/>
  <c r="E91" i="26"/>
  <c r="E94" i="26"/>
  <c r="E97" i="26"/>
  <c r="E100" i="26"/>
  <c r="E103" i="26"/>
  <c r="E106" i="26"/>
  <c r="E109" i="26"/>
  <c r="E112" i="26"/>
  <c r="E115" i="26"/>
  <c r="E118" i="26"/>
  <c r="E121" i="26"/>
  <c r="E124" i="26"/>
  <c r="E127" i="26"/>
  <c r="E130" i="26"/>
  <c r="E133" i="26"/>
  <c r="E136" i="26"/>
  <c r="E139" i="26"/>
  <c r="E142" i="26"/>
  <c r="E145" i="26"/>
  <c r="E31" i="26"/>
  <c r="E34" i="26"/>
  <c r="E37" i="26"/>
  <c r="E40" i="26"/>
  <c r="E43" i="26"/>
  <c r="E46" i="26"/>
  <c r="E49" i="26"/>
  <c r="E52" i="26"/>
  <c r="E55" i="26"/>
  <c r="F58" i="26"/>
  <c r="F61" i="26"/>
  <c r="F64" i="26"/>
  <c r="F67" i="26"/>
  <c r="F70" i="26"/>
  <c r="F73" i="26"/>
  <c r="F76" i="26"/>
  <c r="F79" i="26"/>
  <c r="F82" i="26"/>
  <c r="F85" i="26"/>
  <c r="F88" i="26"/>
  <c r="F91" i="26"/>
  <c r="F94" i="26"/>
  <c r="F97" i="26"/>
  <c r="F100" i="26"/>
  <c r="F103" i="26"/>
  <c r="F106" i="26"/>
  <c r="F109" i="26"/>
  <c r="F112" i="26"/>
  <c r="F115" i="26"/>
  <c r="F118" i="26"/>
  <c r="F121" i="26"/>
  <c r="F124" i="26"/>
  <c r="F127" i="26"/>
  <c r="F130" i="26"/>
  <c r="F133" i="26"/>
  <c r="F136" i="26"/>
  <c r="F139" i="26"/>
  <c r="F142" i="26"/>
  <c r="F145" i="26"/>
  <c r="F148" i="26"/>
  <c r="F151" i="26"/>
  <c r="F154" i="26"/>
  <c r="F157" i="26"/>
  <c r="F160" i="26"/>
  <c r="F163" i="26"/>
  <c r="F166" i="26"/>
  <c r="F169" i="26"/>
  <c r="F172" i="26"/>
  <c r="F175" i="26"/>
  <c r="F178" i="26"/>
  <c r="F181" i="26"/>
  <c r="F184" i="26"/>
  <c r="F187" i="26"/>
  <c r="F190" i="26"/>
  <c r="F193" i="26"/>
  <c r="F196" i="26"/>
  <c r="F199" i="26"/>
  <c r="F202" i="26"/>
  <c r="F205" i="26"/>
  <c r="F208" i="26"/>
  <c r="F211" i="26"/>
  <c r="F214" i="26"/>
  <c r="F217" i="26"/>
  <c r="F220" i="26"/>
  <c r="F223" i="26"/>
  <c r="F226" i="26"/>
  <c r="F229" i="26"/>
  <c r="F232" i="26"/>
  <c r="F235" i="26"/>
  <c r="F238" i="26"/>
  <c r="F241" i="26"/>
  <c r="F244" i="26"/>
  <c r="F247" i="26"/>
  <c r="F250" i="26"/>
  <c r="E254" i="26"/>
  <c r="E257" i="26"/>
  <c r="F260" i="26"/>
  <c r="F263" i="26"/>
  <c r="E267" i="26"/>
  <c r="E270" i="26"/>
  <c r="F273" i="26"/>
  <c r="F276" i="26"/>
  <c r="E280" i="26"/>
  <c r="E283" i="26"/>
  <c r="F286" i="26"/>
  <c r="F31" i="26"/>
  <c r="F34" i="26"/>
  <c r="F37" i="26"/>
  <c r="F40" i="26"/>
  <c r="F43" i="26"/>
  <c r="F46" i="26"/>
  <c r="F49" i="26"/>
  <c r="F52" i="26"/>
  <c r="F55" i="26"/>
  <c r="E59" i="26"/>
  <c r="E62" i="26"/>
  <c r="E65" i="26"/>
  <c r="E68" i="26"/>
  <c r="E71" i="26"/>
  <c r="E74" i="26"/>
  <c r="E77" i="26"/>
  <c r="E80" i="26"/>
  <c r="E83" i="26"/>
  <c r="E86" i="26"/>
  <c r="E89" i="26"/>
  <c r="E92" i="26"/>
  <c r="E95" i="26"/>
  <c r="E98" i="26"/>
  <c r="E101" i="26"/>
  <c r="E104" i="26"/>
  <c r="E107" i="26"/>
  <c r="E110" i="26"/>
  <c r="E113" i="26"/>
  <c r="E116" i="26"/>
  <c r="E119" i="26"/>
  <c r="E122" i="26"/>
  <c r="E125" i="26"/>
  <c r="E128" i="26"/>
  <c r="E131" i="26"/>
  <c r="E134" i="26"/>
  <c r="E137" i="26"/>
  <c r="E140" i="26"/>
  <c r="E143" i="26"/>
  <c r="E146" i="26"/>
  <c r="E149" i="26"/>
  <c r="E152" i="26"/>
  <c r="E155" i="26"/>
  <c r="E158" i="26"/>
  <c r="E161" i="26"/>
  <c r="E164" i="26"/>
  <c r="E167" i="26"/>
  <c r="E170" i="26"/>
  <c r="E173" i="26"/>
  <c r="E176" i="26"/>
  <c r="E179" i="26"/>
  <c r="E182" i="26"/>
  <c r="E185" i="26"/>
  <c r="E188" i="26"/>
  <c r="E191" i="26"/>
  <c r="E194" i="26"/>
  <c r="E197" i="26"/>
  <c r="E200" i="26"/>
  <c r="E203" i="26"/>
  <c r="E206" i="26"/>
  <c r="E209" i="26"/>
  <c r="E212" i="26"/>
  <c r="E215" i="26"/>
  <c r="E218" i="26"/>
  <c r="E221" i="26"/>
  <c r="E224" i="26"/>
  <c r="E227" i="26"/>
  <c r="E230" i="26"/>
  <c r="E233" i="26"/>
  <c r="E236" i="26"/>
  <c r="E239" i="26"/>
  <c r="E242" i="26"/>
  <c r="E245" i="26"/>
  <c r="E248" i="26"/>
  <c r="E251" i="26"/>
  <c r="F254" i="26"/>
  <c r="F257" i="26"/>
  <c r="E261" i="26"/>
  <c r="E264" i="26"/>
  <c r="F267" i="26"/>
  <c r="F270" i="26"/>
  <c r="E274" i="26"/>
  <c r="E277" i="26"/>
  <c r="F280" i="26"/>
  <c r="F283" i="26"/>
  <c r="E287" i="26"/>
  <c r="E32" i="26"/>
  <c r="E35" i="26"/>
  <c r="E38" i="26"/>
  <c r="E41" i="26"/>
  <c r="E44" i="26"/>
  <c r="E47" i="26"/>
  <c r="E50" i="26"/>
  <c r="E53" i="26"/>
  <c r="E56" i="26"/>
  <c r="F59" i="26"/>
  <c r="F62" i="26"/>
  <c r="F65" i="26"/>
  <c r="F68" i="26"/>
  <c r="F71" i="26"/>
  <c r="F74" i="26"/>
  <c r="F77" i="26"/>
  <c r="F80" i="26"/>
  <c r="F83" i="26"/>
  <c r="F86" i="26"/>
  <c r="F89" i="26"/>
  <c r="F92" i="26"/>
  <c r="F95" i="26"/>
  <c r="F98" i="26"/>
  <c r="F101" i="26"/>
  <c r="F104" i="26"/>
  <c r="F107" i="26"/>
  <c r="F110" i="26"/>
  <c r="F113" i="26"/>
  <c r="F116" i="26"/>
  <c r="F119" i="26"/>
  <c r="F122" i="26"/>
  <c r="F125" i="26"/>
  <c r="F128" i="26"/>
  <c r="F131" i="26"/>
  <c r="F134" i="26"/>
  <c r="F137" i="26"/>
  <c r="F140" i="26"/>
  <c r="F143" i="26"/>
  <c r="F146" i="26"/>
  <c r="F149" i="26"/>
  <c r="F152" i="26"/>
  <c r="F155" i="26"/>
  <c r="F158" i="26"/>
  <c r="F161" i="26"/>
  <c r="F164" i="26"/>
  <c r="F167" i="26"/>
  <c r="F170" i="26"/>
  <c r="F173" i="26"/>
  <c r="F176" i="26"/>
  <c r="F179" i="26"/>
  <c r="F182" i="26"/>
  <c r="F185" i="26"/>
  <c r="F188" i="26"/>
  <c r="F191" i="26"/>
  <c r="F194" i="26"/>
  <c r="F197" i="26"/>
  <c r="F200" i="26"/>
  <c r="F203" i="26"/>
  <c r="F206" i="26"/>
  <c r="F209" i="26"/>
  <c r="F212" i="26"/>
  <c r="F215" i="26"/>
  <c r="F218" i="26"/>
  <c r="F221" i="26"/>
  <c r="F224" i="26"/>
  <c r="F227" i="26"/>
  <c r="F230" i="26"/>
  <c r="F233" i="26"/>
  <c r="F236" i="26"/>
  <c r="F44" i="26"/>
  <c r="E63" i="26"/>
  <c r="E81" i="26"/>
  <c r="E99" i="26"/>
  <c r="E117" i="26"/>
  <c r="E135" i="26"/>
  <c r="E150" i="26"/>
  <c r="E159" i="26"/>
  <c r="E168" i="26"/>
  <c r="E177" i="26"/>
  <c r="E186" i="26"/>
  <c r="F192" i="26"/>
  <c r="F198" i="26"/>
  <c r="F204" i="26"/>
  <c r="F210" i="26"/>
  <c r="F216" i="26"/>
  <c r="F222" i="26"/>
  <c r="F228" i="26"/>
  <c r="F234" i="26"/>
  <c r="E240" i="26"/>
  <c r="E244" i="26"/>
  <c r="E249" i="26"/>
  <c r="F253" i="26"/>
  <c r="E259" i="26"/>
  <c r="E263" i="26"/>
  <c r="F268" i="26"/>
  <c r="E273" i="26"/>
  <c r="E278" i="26"/>
  <c r="F282" i="26"/>
  <c r="E288" i="26"/>
  <c r="E291" i="26"/>
  <c r="E294" i="26"/>
  <c r="E297" i="26"/>
  <c r="E300" i="26"/>
  <c r="E303" i="26"/>
  <c r="E306" i="26"/>
  <c r="F309" i="26"/>
  <c r="F312" i="26"/>
  <c r="F315" i="26"/>
  <c r="F318" i="26"/>
  <c r="F321" i="26"/>
  <c r="F324" i="26"/>
  <c r="F327" i="26"/>
  <c r="F330" i="26"/>
  <c r="F333" i="26"/>
  <c r="F336" i="26"/>
  <c r="F339" i="26"/>
  <c r="F342" i="26"/>
  <c r="F345" i="26"/>
  <c r="F348" i="26"/>
  <c r="F351" i="26"/>
  <c r="F354" i="26"/>
  <c r="F357" i="26"/>
  <c r="F360" i="26"/>
  <c r="F363" i="26"/>
  <c r="F366" i="26"/>
  <c r="F369" i="26"/>
  <c r="F372" i="26"/>
  <c r="F375" i="26"/>
  <c r="F378" i="26"/>
  <c r="F381" i="26"/>
  <c r="F384" i="26"/>
  <c r="F387" i="26"/>
  <c r="F390" i="26"/>
  <c r="F393" i="26"/>
  <c r="F396" i="26"/>
  <c r="F399" i="26"/>
  <c r="F402" i="26"/>
  <c r="F405" i="26"/>
  <c r="F408" i="26"/>
  <c r="F411" i="26"/>
  <c r="F414" i="26"/>
  <c r="F417" i="26"/>
  <c r="F420" i="26"/>
  <c r="F423" i="26"/>
  <c r="F426" i="26"/>
  <c r="F429" i="26"/>
  <c r="F432" i="26"/>
  <c r="F435" i="26"/>
  <c r="F438" i="26"/>
  <c r="F441" i="26"/>
  <c r="F444" i="26"/>
  <c r="F447" i="26"/>
  <c r="F450" i="26"/>
  <c r="F453" i="26"/>
  <c r="F47" i="26"/>
  <c r="E66" i="26"/>
  <c r="E84" i="26"/>
  <c r="E102" i="26"/>
  <c r="E120" i="26"/>
  <c r="E138" i="26"/>
  <c r="E151" i="26"/>
  <c r="E160" i="26"/>
  <c r="E169" i="26"/>
  <c r="E178" i="26"/>
  <c r="E187" i="26"/>
  <c r="E193" i="26"/>
  <c r="E199" i="26"/>
  <c r="E205" i="26"/>
  <c r="E211" i="26"/>
  <c r="E217" i="26"/>
  <c r="E223" i="26"/>
  <c r="E229" i="26"/>
  <c r="E235" i="26"/>
  <c r="F240" i="26"/>
  <c r="F245" i="26"/>
  <c r="F249" i="26"/>
  <c r="E255" i="26"/>
  <c r="F259" i="26"/>
  <c r="F264" i="26"/>
  <c r="E269" i="26"/>
  <c r="F274" i="26"/>
  <c r="F32" i="26"/>
  <c r="F50" i="26"/>
  <c r="E69" i="26"/>
  <c r="E87" i="26"/>
  <c r="E105" i="26"/>
  <c r="F35" i="26"/>
  <c r="F53" i="26"/>
  <c r="E72" i="26"/>
  <c r="E90" i="26"/>
  <c r="E108" i="26"/>
  <c r="E126" i="26"/>
  <c r="E144" i="26"/>
  <c r="E154" i="26"/>
  <c r="E163" i="26"/>
  <c r="E172" i="26"/>
  <c r="E181" i="26"/>
  <c r="F189" i="26"/>
  <c r="F195" i="26"/>
  <c r="F201" i="26"/>
  <c r="F207" i="26"/>
  <c r="F41" i="26"/>
  <c r="E60" i="26"/>
  <c r="E78" i="26"/>
  <c r="E96" i="26"/>
  <c r="E114" i="26"/>
  <c r="E132" i="26"/>
  <c r="E148" i="26"/>
  <c r="E157" i="26"/>
  <c r="E166" i="26"/>
  <c r="E175" i="26"/>
  <c r="E184" i="26"/>
  <c r="E192" i="26"/>
  <c r="E198" i="26"/>
  <c r="E204" i="26"/>
  <c r="E210" i="26"/>
  <c r="E216" i="26"/>
  <c r="E222" i="26"/>
  <c r="E228" i="26"/>
  <c r="E234" i="26"/>
  <c r="F239" i="26"/>
  <c r="F243" i="26"/>
  <c r="F248" i="26"/>
  <c r="E253" i="26"/>
  <c r="E258" i="26"/>
  <c r="F262" i="26"/>
  <c r="E268" i="26"/>
  <c r="F272" i="26"/>
  <c r="F277" i="26"/>
  <c r="E282" i="26"/>
  <c r="F287" i="26"/>
  <c r="F290" i="26"/>
  <c r="F293" i="26"/>
  <c r="F296" i="26"/>
  <c r="F299" i="26"/>
  <c r="F302" i="26"/>
  <c r="F305" i="26"/>
  <c r="E309" i="26"/>
  <c r="E312" i="26"/>
  <c r="E315" i="26"/>
  <c r="E318" i="26"/>
  <c r="E321" i="26"/>
  <c r="E324" i="26"/>
  <c r="E327" i="26"/>
  <c r="E330" i="26"/>
  <c r="E333" i="26"/>
  <c r="E336" i="26"/>
  <c r="E339" i="26"/>
  <c r="E342" i="26"/>
  <c r="E345" i="26"/>
  <c r="E348" i="26"/>
  <c r="E351" i="26"/>
  <c r="E354" i="26"/>
  <c r="E357" i="26"/>
  <c r="E360" i="26"/>
  <c r="E363" i="26"/>
  <c r="E366" i="26"/>
  <c r="E369" i="26"/>
  <c r="E372" i="26"/>
  <c r="E375" i="26"/>
  <c r="E378" i="26"/>
  <c r="E381" i="26"/>
  <c r="E384" i="26"/>
  <c r="E387" i="26"/>
  <c r="E390" i="26"/>
  <c r="E393" i="26"/>
  <c r="E396" i="26"/>
  <c r="E399" i="26"/>
  <c r="E402" i="26"/>
  <c r="E405" i="26"/>
  <c r="E408" i="26"/>
  <c r="E411" i="26"/>
  <c r="E414" i="26"/>
  <c r="E417" i="26"/>
  <c r="E420" i="26"/>
  <c r="E423" i="26"/>
  <c r="E426" i="26"/>
  <c r="E429" i="26"/>
  <c r="E432" i="26"/>
  <c r="E435" i="26"/>
  <c r="E438" i="26"/>
  <c r="E441" i="26"/>
  <c r="E444" i="26"/>
  <c r="E447" i="26"/>
  <c r="E450" i="26"/>
  <c r="E453" i="26"/>
  <c r="E111" i="26"/>
  <c r="E156" i="26"/>
  <c r="E183" i="26"/>
  <c r="E202" i="26"/>
  <c r="E219" i="26"/>
  <c r="E231" i="26"/>
  <c r="E241" i="26"/>
  <c r="E250" i="26"/>
  <c r="E260" i="26"/>
  <c r="F269" i="26"/>
  <c r="E279" i="26"/>
  <c r="F285" i="26"/>
  <c r="F291" i="26"/>
  <c r="F295" i="26"/>
  <c r="F300" i="26"/>
  <c r="F304" i="26"/>
  <c r="E310" i="26"/>
  <c r="E314" i="26"/>
  <c r="E319" i="26"/>
  <c r="E323" i="26"/>
  <c r="E328" i="26"/>
  <c r="E332" i="26"/>
  <c r="E337" i="26"/>
  <c r="E341" i="26"/>
  <c r="E346" i="26"/>
  <c r="E350" i="26"/>
  <c r="E355" i="26"/>
  <c r="E359" i="26"/>
  <c r="E364" i="26"/>
  <c r="E368" i="26"/>
  <c r="E373" i="26"/>
  <c r="E377" i="26"/>
  <c r="E382" i="26"/>
  <c r="E386" i="26"/>
  <c r="E391" i="26"/>
  <c r="E395" i="26"/>
  <c r="E400" i="26"/>
  <c r="E404" i="26"/>
  <c r="E409" i="26"/>
  <c r="E413" i="26"/>
  <c r="E418" i="26"/>
  <c r="E422" i="26"/>
  <c r="E427" i="26"/>
  <c r="E431" i="26"/>
  <c r="E436" i="26"/>
  <c r="E440" i="26"/>
  <c r="E445" i="26"/>
  <c r="E449" i="26"/>
  <c r="E454" i="26"/>
  <c r="E457" i="26"/>
  <c r="E460" i="26"/>
  <c r="E463" i="26"/>
  <c r="E466" i="26"/>
  <c r="E469" i="26"/>
  <c r="E472" i="26"/>
  <c r="E475" i="26"/>
  <c r="E478" i="26"/>
  <c r="E481" i="26"/>
  <c r="F484" i="26"/>
  <c r="F487" i="26"/>
  <c r="F490" i="26"/>
  <c r="F493" i="26"/>
  <c r="F496" i="26"/>
  <c r="F499" i="26"/>
  <c r="F502" i="26"/>
  <c r="F505" i="26"/>
  <c r="F508" i="26"/>
  <c r="F511" i="26"/>
  <c r="F514" i="26"/>
  <c r="F517" i="26"/>
  <c r="F520" i="26"/>
  <c r="F523" i="26"/>
  <c r="F526" i="26"/>
  <c r="F529" i="26"/>
  <c r="F532" i="26"/>
  <c r="F535" i="26"/>
  <c r="F538" i="26"/>
  <c r="F541" i="26"/>
  <c r="F544" i="26"/>
  <c r="F547" i="26"/>
  <c r="F550" i="26"/>
  <c r="E93" i="26"/>
  <c r="E153" i="26"/>
  <c r="E180" i="26"/>
  <c r="E201" i="26"/>
  <c r="E214" i="26"/>
  <c r="E226" i="26"/>
  <c r="E238" i="26"/>
  <c r="E247" i="26"/>
  <c r="F256" i="26"/>
  <c r="F266" i="26"/>
  <c r="E276" i="26"/>
  <c r="E285" i="26"/>
  <c r="E290" i="26"/>
  <c r="E295" i="26"/>
  <c r="E299" i="26"/>
  <c r="E304" i="26"/>
  <c r="E308" i="26"/>
  <c r="F313" i="26"/>
  <c r="F317" i="26"/>
  <c r="F322" i="26"/>
  <c r="F326" i="26"/>
  <c r="F331" i="26"/>
  <c r="F335" i="26"/>
  <c r="F340" i="26"/>
  <c r="F344" i="26"/>
  <c r="F349" i="26"/>
  <c r="F353" i="26"/>
  <c r="F358" i="26"/>
  <c r="F362" i="26"/>
  <c r="F367" i="26"/>
  <c r="F371" i="26"/>
  <c r="F376" i="26"/>
  <c r="F380" i="26"/>
  <c r="F385" i="26"/>
  <c r="F389" i="26"/>
  <c r="F394" i="26"/>
  <c r="F398" i="26"/>
  <c r="F403" i="26"/>
  <c r="F407" i="26"/>
  <c r="F412" i="26"/>
  <c r="F416" i="26"/>
  <c r="F421" i="26"/>
  <c r="F425" i="26"/>
  <c r="F430" i="26"/>
  <c r="F434" i="26"/>
  <c r="F439" i="26"/>
  <c r="F443" i="26"/>
  <c r="F448" i="26"/>
  <c r="F452" i="26"/>
  <c r="F456" i="26"/>
  <c r="F459" i="26"/>
  <c r="F462" i="26"/>
  <c r="F465" i="26"/>
  <c r="F468" i="26"/>
  <c r="F471" i="26"/>
  <c r="F474" i="26"/>
  <c r="F477" i="26"/>
  <c r="F480" i="26"/>
  <c r="E484" i="26"/>
  <c r="E487" i="26"/>
  <c r="E490" i="26"/>
  <c r="E493" i="26"/>
  <c r="E496" i="26"/>
  <c r="E499" i="26"/>
  <c r="E502" i="26"/>
  <c r="E505" i="26"/>
  <c r="E508" i="26"/>
  <c r="E511" i="26"/>
  <c r="E514" i="26"/>
  <c r="E517" i="26"/>
  <c r="E520" i="26"/>
  <c r="E523" i="26"/>
  <c r="E526" i="26"/>
  <c r="E529" i="26"/>
  <c r="E532" i="26"/>
  <c r="E535" i="26"/>
  <c r="E538" i="26"/>
  <c r="E541" i="26"/>
  <c r="E544" i="26"/>
  <c r="E547" i="26"/>
  <c r="E550" i="26"/>
  <c r="D35" i="26"/>
  <c r="D41" i="26"/>
  <c r="D47" i="26"/>
  <c r="D53" i="26"/>
  <c r="E129" i="26"/>
  <c r="E174" i="26"/>
  <c r="E208" i="26"/>
  <c r="F225" i="26"/>
  <c r="E243" i="26"/>
  <c r="E256" i="26"/>
  <c r="E272" i="26"/>
  <c r="E284" i="26"/>
  <c r="F292" i="26"/>
  <c r="F298" i="26"/>
  <c r="F306" i="26"/>
  <c r="E313" i="26"/>
  <c r="E320" i="26"/>
  <c r="E326" i="26"/>
  <c r="E334" i="26"/>
  <c r="E340" i="26"/>
  <c r="E347" i="26"/>
  <c r="E353" i="26"/>
  <c r="E361" i="26"/>
  <c r="E367" i="26"/>
  <c r="E374" i="26"/>
  <c r="E380" i="26"/>
  <c r="E388" i="26"/>
  <c r="E394" i="26"/>
  <c r="E401" i="26"/>
  <c r="E407" i="26"/>
  <c r="E415" i="26"/>
  <c r="E421" i="26"/>
  <c r="E428" i="26"/>
  <c r="E434" i="26"/>
  <c r="E442" i="26"/>
  <c r="E448" i="26"/>
  <c r="E455" i="26"/>
  <c r="E459" i="26"/>
  <c r="E464" i="26"/>
  <c r="E468" i="26"/>
  <c r="E473" i="26"/>
  <c r="E477" i="26"/>
  <c r="E482" i="26"/>
  <c r="F486" i="26"/>
  <c r="F491" i="26"/>
  <c r="F495" i="26"/>
  <c r="F500" i="26"/>
  <c r="F504" i="26"/>
  <c r="F509" i="26"/>
  <c r="F513" i="26"/>
  <c r="F518" i="26"/>
  <c r="F522" i="26"/>
  <c r="F527" i="26"/>
  <c r="F531" i="26"/>
  <c r="F536" i="26"/>
  <c r="F540" i="26"/>
  <c r="F545" i="26"/>
  <c r="F549" i="26"/>
  <c r="D37" i="26"/>
  <c r="D44" i="26"/>
  <c r="D51" i="26"/>
  <c r="D58" i="26"/>
  <c r="D64" i="26"/>
  <c r="D70" i="26"/>
  <c r="D76" i="26"/>
  <c r="D82" i="26"/>
  <c r="D88" i="26"/>
  <c r="D94" i="26"/>
  <c r="D100" i="26"/>
  <c r="D106" i="26"/>
  <c r="D112" i="26"/>
  <c r="D118" i="26"/>
  <c r="D124" i="26"/>
  <c r="D130" i="26"/>
  <c r="D136" i="26"/>
  <c r="D142" i="26"/>
  <c r="D148" i="26"/>
  <c r="D154" i="26"/>
  <c r="D160" i="26"/>
  <c r="D166" i="26"/>
  <c r="D172" i="26"/>
  <c r="D178" i="26"/>
  <c r="D184" i="26"/>
  <c r="D190" i="26"/>
  <c r="D196" i="26"/>
  <c r="D202" i="26"/>
  <c r="D208" i="26"/>
  <c r="D214" i="26"/>
  <c r="D220" i="26"/>
  <c r="D226" i="26"/>
  <c r="D232" i="26"/>
  <c r="D238" i="26"/>
  <c r="D244" i="26"/>
  <c r="D250" i="26"/>
  <c r="D256" i="26"/>
  <c r="D262" i="26"/>
  <c r="D268" i="26"/>
  <c r="D274" i="26"/>
  <c r="D280" i="26"/>
  <c r="D286" i="26"/>
  <c r="D292" i="26"/>
  <c r="D298" i="26"/>
  <c r="D304" i="26"/>
  <c r="D310" i="26"/>
  <c r="D316" i="26"/>
  <c r="D322" i="26"/>
  <c r="D328" i="26"/>
  <c r="D334" i="26"/>
  <c r="D340" i="26"/>
  <c r="D346" i="26"/>
  <c r="D352" i="26"/>
  <c r="D358" i="26"/>
  <c r="D364" i="26"/>
  <c r="D370" i="26"/>
  <c r="D376" i="26"/>
  <c r="D382" i="26"/>
  <c r="D388" i="26"/>
  <c r="D394" i="26"/>
  <c r="D400" i="26"/>
  <c r="D406" i="26"/>
  <c r="D412" i="26"/>
  <c r="D418" i="26"/>
  <c r="D424" i="26"/>
  <c r="D430" i="26"/>
  <c r="D436" i="26"/>
  <c r="D442" i="26"/>
  <c r="D448" i="26"/>
  <c r="D454" i="26"/>
  <c r="D460" i="26"/>
  <c r="D466" i="26"/>
  <c r="D472" i="26"/>
  <c r="D478" i="26"/>
  <c r="D484" i="26"/>
  <c r="D490" i="26"/>
  <c r="D496" i="26"/>
  <c r="D502" i="26"/>
  <c r="D508" i="26"/>
  <c r="D514" i="26"/>
  <c r="D520" i="26"/>
  <c r="D526" i="26"/>
  <c r="D532" i="26"/>
  <c r="D538" i="26"/>
  <c r="D544" i="26"/>
  <c r="D550" i="26"/>
  <c r="C36" i="26"/>
  <c r="C42" i="26"/>
  <c r="C48" i="26"/>
  <c r="C54" i="26"/>
  <c r="C60" i="26"/>
  <c r="C66" i="26"/>
  <c r="C72" i="26"/>
  <c r="C78" i="26"/>
  <c r="C84" i="26"/>
  <c r="C90" i="26"/>
  <c r="C96" i="26"/>
  <c r="C102" i="26"/>
  <c r="C108" i="26"/>
  <c r="C114" i="26"/>
  <c r="C120" i="26"/>
  <c r="C126" i="26"/>
  <c r="C132" i="26"/>
  <c r="C138" i="26"/>
  <c r="C144" i="26"/>
  <c r="C150" i="26"/>
  <c r="C156" i="26"/>
  <c r="C162" i="26"/>
  <c r="C168" i="26"/>
  <c r="C174" i="26"/>
  <c r="C180" i="26"/>
  <c r="C186" i="26"/>
  <c r="C192" i="26"/>
  <c r="C198" i="26"/>
  <c r="C204" i="26"/>
  <c r="C210" i="26"/>
  <c r="E141" i="26"/>
  <c r="E189" i="26"/>
  <c r="E213" i="26"/>
  <c r="F231" i="26"/>
  <c r="E246" i="26"/>
  <c r="F261" i="26"/>
  <c r="E275" i="26"/>
  <c r="E286" i="26"/>
  <c r="E293" i="26"/>
  <c r="E301" i="26"/>
  <c r="E307" i="26"/>
  <c r="F314" i="26"/>
  <c r="F320" i="26"/>
  <c r="F328" i="26"/>
  <c r="F334" i="26"/>
  <c r="F341" i="26"/>
  <c r="F347" i="26"/>
  <c r="F355" i="26"/>
  <c r="F361" i="26"/>
  <c r="F368" i="26"/>
  <c r="F374" i="26"/>
  <c r="F382" i="26"/>
  <c r="F388" i="26"/>
  <c r="F395" i="26"/>
  <c r="F401" i="26"/>
  <c r="F409" i="26"/>
  <c r="F415" i="26"/>
  <c r="F422" i="26"/>
  <c r="F38" i="26"/>
  <c r="E147" i="26"/>
  <c r="E190" i="26"/>
  <c r="F213" i="26"/>
  <c r="E232" i="26"/>
  <c r="F246" i="26"/>
  <c r="E262" i="26"/>
  <c r="F275" i="26"/>
  <c r="F288" i="26"/>
  <c r="F294" i="26"/>
  <c r="F301" i="26"/>
  <c r="F307" i="26"/>
  <c r="E316" i="26"/>
  <c r="E322" i="26"/>
  <c r="E329" i="26"/>
  <c r="E335" i="26"/>
  <c r="E343" i="26"/>
  <c r="E349" i="26"/>
  <c r="E356" i="26"/>
  <c r="E362" i="26"/>
  <c r="E370" i="26"/>
  <c r="E376" i="26"/>
  <c r="E383" i="26"/>
  <c r="E389" i="26"/>
  <c r="E397" i="26"/>
  <c r="E403" i="26"/>
  <c r="E410" i="26"/>
  <c r="E416" i="26"/>
  <c r="E424" i="26"/>
  <c r="E57" i="26"/>
  <c r="E162" i="26"/>
  <c r="E195" i="26"/>
  <c r="F219" i="26"/>
  <c r="E237" i="26"/>
  <c r="F251" i="26"/>
  <c r="E265" i="26"/>
  <c r="F279" i="26"/>
  <c r="E289" i="26"/>
  <c r="E296" i="26"/>
  <c r="E302" i="26"/>
  <c r="F310" i="26"/>
  <c r="F316" i="26"/>
  <c r="F323" i="26"/>
  <c r="F329" i="26"/>
  <c r="F337" i="26"/>
  <c r="F343" i="26"/>
  <c r="F350" i="26"/>
  <c r="F356" i="26"/>
  <c r="F364" i="26"/>
  <c r="F370" i="26"/>
  <c r="F377" i="26"/>
  <c r="F383" i="26"/>
  <c r="F391" i="26"/>
  <c r="F397" i="26"/>
  <c r="F404" i="26"/>
  <c r="F410" i="26"/>
  <c r="F418" i="26"/>
  <c r="F424" i="26"/>
  <c r="F431" i="26"/>
  <c r="F437" i="26"/>
  <c r="F445" i="26"/>
  <c r="F451" i="26"/>
  <c r="F457" i="26"/>
  <c r="F461" i="26"/>
  <c r="F466" i="26"/>
  <c r="F470" i="26"/>
  <c r="F475" i="26"/>
  <c r="F479" i="26"/>
  <c r="E485" i="26"/>
  <c r="E489" i="26"/>
  <c r="E494" i="26"/>
  <c r="E498" i="26"/>
  <c r="E503" i="26"/>
  <c r="E507" i="26"/>
  <c r="E512" i="26"/>
  <c r="E516" i="26"/>
  <c r="E521" i="26"/>
  <c r="E525" i="26"/>
  <c r="E530" i="26"/>
  <c r="E534" i="26"/>
  <c r="E539" i="26"/>
  <c r="E543" i="26"/>
  <c r="E548" i="26"/>
  <c r="D33" i="26"/>
  <c r="D40" i="26"/>
  <c r="D48" i="26"/>
  <c r="D55" i="26"/>
  <c r="D61" i="26"/>
  <c r="D67" i="26"/>
  <c r="D73" i="26"/>
  <c r="D79" i="26"/>
  <c r="D85" i="26"/>
  <c r="D91" i="26"/>
  <c r="D97" i="26"/>
  <c r="D103" i="26"/>
  <c r="D109" i="26"/>
  <c r="E123" i="26"/>
  <c r="E171" i="26"/>
  <c r="E207" i="26"/>
  <c r="E225" i="26"/>
  <c r="F242" i="26"/>
  <c r="F255" i="26"/>
  <c r="E271" i="26"/>
  <c r="F281" i="26"/>
  <c r="E292" i="26"/>
  <c r="E298" i="26"/>
  <c r="E305" i="26"/>
  <c r="F311" i="26"/>
  <c r="F319" i="26"/>
  <c r="F325" i="26"/>
  <c r="F332" i="26"/>
  <c r="F338" i="26"/>
  <c r="F346" i="26"/>
  <c r="F352" i="26"/>
  <c r="F359" i="26"/>
  <c r="F365" i="26"/>
  <c r="F373" i="26"/>
  <c r="F379" i="26"/>
  <c r="F386" i="26"/>
  <c r="F392" i="26"/>
  <c r="F400" i="26"/>
  <c r="F406" i="26"/>
  <c r="F413" i="26"/>
  <c r="F419" i="26"/>
  <c r="F427" i="26"/>
  <c r="F433" i="26"/>
  <c r="F440" i="26"/>
  <c r="F446" i="26"/>
  <c r="F454" i="26"/>
  <c r="F458" i="26"/>
  <c r="F463" i="26"/>
  <c r="F467" i="26"/>
  <c r="F472" i="26"/>
  <c r="F476" i="26"/>
  <c r="F481" i="26"/>
  <c r="E486" i="26"/>
  <c r="E491" i="26"/>
  <c r="E495" i="26"/>
  <c r="E500" i="26"/>
  <c r="E504" i="26"/>
  <c r="E509" i="26"/>
  <c r="E513" i="26"/>
  <c r="E518" i="26"/>
  <c r="E522" i="26"/>
  <c r="E527" i="26"/>
  <c r="E531" i="26"/>
  <c r="E536" i="26"/>
  <c r="E540" i="26"/>
  <c r="E545" i="26"/>
  <c r="E549" i="26"/>
  <c r="D36" i="26"/>
  <c r="D43" i="26"/>
  <c r="D50" i="26"/>
  <c r="D57" i="26"/>
  <c r="D63" i="26"/>
  <c r="D69" i="26"/>
  <c r="D75" i="26"/>
  <c r="D81" i="26"/>
  <c r="D87" i="26"/>
  <c r="D93" i="26"/>
  <c r="D99" i="26"/>
  <c r="D105" i="26"/>
  <c r="D111" i="26"/>
  <c r="D117" i="26"/>
  <c r="D123" i="26"/>
  <c r="D129" i="26"/>
  <c r="D135" i="26"/>
  <c r="D141" i="26"/>
  <c r="D147" i="26"/>
  <c r="D153" i="26"/>
  <c r="D159" i="26"/>
  <c r="D165" i="26"/>
  <c r="D171" i="26"/>
  <c r="D177" i="26"/>
  <c r="D183" i="26"/>
  <c r="D189" i="26"/>
  <c r="D195" i="26"/>
  <c r="D201" i="26"/>
  <c r="D207" i="26"/>
  <c r="D213" i="26"/>
  <c r="D219" i="26"/>
  <c r="D225" i="26"/>
  <c r="D231" i="26"/>
  <c r="D237" i="26"/>
  <c r="D243" i="26"/>
  <c r="D249" i="26"/>
  <c r="D255" i="26"/>
  <c r="D261" i="26"/>
  <c r="D267" i="26"/>
  <c r="D273" i="26"/>
  <c r="D279" i="26"/>
  <c r="D285" i="26"/>
  <c r="D291" i="26"/>
  <c r="D297" i="26"/>
  <c r="D303" i="26"/>
  <c r="D309" i="26"/>
  <c r="D315" i="26"/>
  <c r="D321" i="26"/>
  <c r="D327" i="26"/>
  <c r="D333" i="26"/>
  <c r="D339" i="26"/>
  <c r="D345" i="26"/>
  <c r="D351" i="26"/>
  <c r="D357" i="26"/>
  <c r="D363" i="26"/>
  <c r="D369" i="26"/>
  <c r="D375" i="26"/>
  <c r="D381" i="26"/>
  <c r="D387" i="26"/>
  <c r="D393" i="26"/>
  <c r="D399" i="26"/>
  <c r="D405" i="26"/>
  <c r="D411" i="26"/>
  <c r="D417" i="26"/>
  <c r="D423" i="26"/>
  <c r="D429" i="26"/>
  <c r="D435" i="26"/>
  <c r="D441" i="26"/>
  <c r="D447" i="26"/>
  <c r="D453" i="26"/>
  <c r="D459" i="26"/>
  <c r="D465" i="26"/>
  <c r="D471" i="26"/>
  <c r="D477" i="26"/>
  <c r="D483" i="26"/>
  <c r="D489" i="26"/>
  <c r="D495" i="26"/>
  <c r="D501" i="26"/>
  <c r="D507" i="26"/>
  <c r="D513" i="26"/>
  <c r="D519" i="26"/>
  <c r="D525" i="26"/>
  <c r="D531" i="26"/>
  <c r="D537" i="26"/>
  <c r="D543" i="26"/>
  <c r="D549" i="26"/>
  <c r="C35" i="26"/>
  <c r="C41" i="26"/>
  <c r="C47" i="26"/>
  <c r="C53" i="26"/>
  <c r="C59" i="26"/>
  <c r="C65" i="26"/>
  <c r="C71" i="26"/>
  <c r="C77" i="26"/>
  <c r="C83" i="26"/>
  <c r="C89" i="26"/>
  <c r="C95" i="26"/>
  <c r="C101" i="26"/>
  <c r="C107" i="26"/>
  <c r="C113" i="26"/>
  <c r="C119" i="26"/>
  <c r="C125" i="26"/>
  <c r="C131" i="26"/>
  <c r="C137" i="26"/>
  <c r="C143" i="26"/>
  <c r="C149" i="26"/>
  <c r="C155" i="26"/>
  <c r="C161" i="26"/>
  <c r="C167" i="26"/>
  <c r="E252" i="26"/>
  <c r="E311" i="26"/>
  <c r="E352" i="26"/>
  <c r="E392" i="26"/>
  <c r="F428" i="26"/>
  <c r="F442" i="26"/>
  <c r="F455" i="26"/>
  <c r="F464" i="26"/>
  <c r="F473" i="26"/>
  <c r="E483" i="26"/>
  <c r="E492" i="26"/>
  <c r="E501" i="26"/>
  <c r="E510" i="26"/>
  <c r="E519" i="26"/>
  <c r="E528" i="26"/>
  <c r="E537" i="26"/>
  <c r="E546" i="26"/>
  <c r="D38" i="26"/>
  <c r="D52" i="26"/>
  <c r="D65" i="26"/>
  <c r="D77" i="26"/>
  <c r="D89" i="26"/>
  <c r="D101" i="26"/>
  <c r="D113" i="26"/>
  <c r="D121" i="26"/>
  <c r="D131" i="26"/>
  <c r="D139" i="26"/>
  <c r="D149" i="26"/>
  <c r="D157" i="26"/>
  <c r="D167" i="26"/>
  <c r="D175" i="26"/>
  <c r="D185" i="26"/>
  <c r="D193" i="26"/>
  <c r="D203" i="26"/>
  <c r="D211" i="26"/>
  <c r="D221" i="26"/>
  <c r="D229" i="26"/>
  <c r="D239" i="26"/>
  <c r="D247" i="26"/>
  <c r="D257" i="26"/>
  <c r="D265" i="26"/>
  <c r="D275" i="26"/>
  <c r="D283" i="26"/>
  <c r="D293" i="26"/>
  <c r="D301" i="26"/>
  <c r="D311" i="26"/>
  <c r="D319" i="26"/>
  <c r="D329" i="26"/>
  <c r="D337" i="26"/>
  <c r="D347" i="26"/>
  <c r="D355" i="26"/>
  <c r="D365" i="26"/>
  <c r="D373" i="26"/>
  <c r="D383" i="26"/>
  <c r="D391" i="26"/>
  <c r="D401" i="26"/>
  <c r="D409" i="26"/>
  <c r="D419" i="26"/>
  <c r="D427" i="26"/>
  <c r="D437" i="26"/>
  <c r="D445" i="26"/>
  <c r="D455" i="26"/>
  <c r="D463" i="26"/>
  <c r="D473" i="26"/>
  <c r="D481" i="26"/>
  <c r="D491" i="26"/>
  <c r="D499" i="26"/>
  <c r="D509" i="26"/>
  <c r="D517" i="26"/>
  <c r="D527" i="26"/>
  <c r="D535" i="26"/>
  <c r="D545" i="26"/>
  <c r="E165" i="26"/>
  <c r="E281" i="26"/>
  <c r="E325" i="26"/>
  <c r="E365" i="26"/>
  <c r="E406" i="26"/>
  <c r="E433" i="26"/>
  <c r="E446" i="26"/>
  <c r="E196" i="26"/>
  <c r="F289" i="26"/>
  <c r="E331" i="26"/>
  <c r="E371" i="26"/>
  <c r="E412" i="26"/>
  <c r="F436" i="26"/>
  <c r="F449" i="26"/>
  <c r="F460" i="26"/>
  <c r="F469" i="26"/>
  <c r="F478" i="26"/>
  <c r="E488" i="26"/>
  <c r="E497" i="26"/>
  <c r="E506" i="26"/>
  <c r="E515" i="26"/>
  <c r="E524" i="26"/>
  <c r="E533" i="26"/>
  <c r="E542" i="26"/>
  <c r="D31" i="26"/>
  <c r="D45" i="26"/>
  <c r="D59" i="26"/>
  <c r="D71" i="26"/>
  <c r="D83" i="26"/>
  <c r="D95" i="26"/>
  <c r="D107" i="26"/>
  <c r="D116" i="26"/>
  <c r="D126" i="26"/>
  <c r="D134" i="26"/>
  <c r="D144" i="26"/>
  <c r="D152" i="26"/>
  <c r="D162" i="26"/>
  <c r="D170" i="26"/>
  <c r="D180" i="26"/>
  <c r="D188" i="26"/>
  <c r="D198" i="26"/>
  <c r="D206" i="26"/>
  <c r="D216" i="26"/>
  <c r="D224" i="26"/>
  <c r="D234" i="26"/>
  <c r="D242" i="26"/>
  <c r="D252" i="26"/>
  <c r="D260" i="26"/>
  <c r="D270" i="26"/>
  <c r="D278" i="26"/>
  <c r="D288" i="26"/>
  <c r="D296" i="26"/>
  <c r="D306" i="26"/>
  <c r="D314" i="26"/>
  <c r="D324" i="26"/>
  <c r="D332" i="26"/>
  <c r="D342" i="26"/>
  <c r="D350" i="26"/>
  <c r="D360" i="26"/>
  <c r="D368" i="26"/>
  <c r="D378" i="26"/>
  <c r="D386" i="26"/>
  <c r="D396" i="26"/>
  <c r="D404" i="26"/>
  <c r="D414" i="26"/>
  <c r="D422" i="26"/>
  <c r="D432" i="26"/>
  <c r="D440" i="26"/>
  <c r="D450" i="26"/>
  <c r="D458" i="26"/>
  <c r="D468" i="26"/>
  <c r="D476" i="26"/>
  <c r="D486" i="26"/>
  <c r="D494" i="26"/>
  <c r="D504" i="26"/>
  <c r="D512" i="26"/>
  <c r="D522" i="26"/>
  <c r="D530" i="26"/>
  <c r="D540" i="26"/>
  <c r="D548" i="26"/>
  <c r="C38" i="26"/>
  <c r="C46" i="26"/>
  <c r="C56" i="26"/>
  <c r="C64" i="26"/>
  <c r="C74" i="26"/>
  <c r="C82" i="26"/>
  <c r="C92" i="26"/>
  <c r="C100" i="26"/>
  <c r="C110" i="26"/>
  <c r="C118" i="26"/>
  <c r="C128" i="26"/>
  <c r="C136" i="26"/>
  <c r="F297" i="26"/>
  <c r="E379" i="26"/>
  <c r="E437" i="26"/>
  <c r="E458" i="26"/>
  <c r="E471" i="26"/>
  <c r="F485" i="26"/>
  <c r="F498" i="26"/>
  <c r="F512" i="26"/>
  <c r="F525" i="26"/>
  <c r="F539" i="26"/>
  <c r="D34" i="26"/>
  <c r="D56" i="26"/>
  <c r="D74" i="26"/>
  <c r="D92" i="26"/>
  <c r="D110" i="26"/>
  <c r="D125" i="26"/>
  <c r="D138" i="26"/>
  <c r="D151" i="26"/>
  <c r="D164" i="26"/>
  <c r="D179" i="26"/>
  <c r="D192" i="26"/>
  <c r="D205" i="26"/>
  <c r="D218" i="26"/>
  <c r="D233" i="26"/>
  <c r="D246" i="26"/>
  <c r="D259" i="26"/>
  <c r="D272" i="26"/>
  <c r="D287" i="26"/>
  <c r="D300" i="26"/>
  <c r="D313" i="26"/>
  <c r="D326" i="26"/>
  <c r="D341" i="26"/>
  <c r="D354" i="26"/>
  <c r="D367" i="26"/>
  <c r="D380" i="26"/>
  <c r="D395" i="26"/>
  <c r="D408" i="26"/>
  <c r="D421" i="26"/>
  <c r="D434" i="26"/>
  <c r="D449" i="26"/>
  <c r="D462" i="26"/>
  <c r="D475" i="26"/>
  <c r="D488" i="26"/>
  <c r="D503" i="26"/>
  <c r="D516" i="26"/>
  <c r="D529" i="26"/>
  <c r="D542" i="26"/>
  <c r="C34" i="26"/>
  <c r="C45" i="26"/>
  <c r="C57" i="26"/>
  <c r="C68" i="26"/>
  <c r="C79" i="26"/>
  <c r="C88" i="26"/>
  <c r="C99" i="26"/>
  <c r="C111" i="26"/>
  <c r="C122" i="26"/>
  <c r="C133" i="26"/>
  <c r="C142" i="26"/>
  <c r="C152" i="26"/>
  <c r="C160" i="26"/>
  <c r="C170" i="26"/>
  <c r="C177" i="26"/>
  <c r="C184" i="26"/>
  <c r="C191" i="26"/>
  <c r="C199" i="26"/>
  <c r="C206" i="26"/>
  <c r="C213" i="26"/>
  <c r="C219" i="26"/>
  <c r="C225" i="26"/>
  <c r="C231" i="26"/>
  <c r="C237" i="26"/>
  <c r="C243" i="26"/>
  <c r="C249" i="26"/>
  <c r="C255" i="26"/>
  <c r="C261" i="26"/>
  <c r="C267" i="26"/>
  <c r="C273" i="26"/>
  <c r="C279" i="26"/>
  <c r="C285" i="26"/>
  <c r="C291" i="26"/>
  <c r="C297" i="26"/>
  <c r="C303" i="26"/>
  <c r="C309" i="26"/>
  <c r="C315" i="26"/>
  <c r="C321" i="26"/>
  <c r="C327" i="26"/>
  <c r="C333" i="26"/>
  <c r="C339" i="26"/>
  <c r="C345" i="26"/>
  <c r="C351" i="26"/>
  <c r="C357" i="26"/>
  <c r="C363" i="26"/>
  <c r="C369" i="26"/>
  <c r="C375" i="26"/>
  <c r="C381" i="26"/>
  <c r="C387" i="26"/>
  <c r="C393" i="26"/>
  <c r="C399" i="26"/>
  <c r="C405" i="26"/>
  <c r="C411" i="26"/>
  <c r="C417" i="26"/>
  <c r="C423" i="26"/>
  <c r="C429" i="26"/>
  <c r="C435" i="26"/>
  <c r="C441" i="26"/>
  <c r="C447" i="26"/>
  <c r="C453" i="26"/>
  <c r="C459" i="26"/>
  <c r="C465" i="26"/>
  <c r="C471" i="26"/>
  <c r="C477" i="26"/>
  <c r="C483" i="26"/>
  <c r="C489" i="26"/>
  <c r="C495" i="26"/>
  <c r="C501" i="26"/>
  <c r="C507" i="26"/>
  <c r="C513" i="26"/>
  <c r="C519" i="26"/>
  <c r="C525" i="26"/>
  <c r="C531" i="26"/>
  <c r="C537" i="26"/>
  <c r="C543" i="26"/>
  <c r="C549" i="26"/>
  <c r="B225" i="26"/>
  <c r="B231" i="26"/>
  <c r="B237" i="26"/>
  <c r="B243" i="26"/>
  <c r="B249" i="26"/>
  <c r="B255" i="26"/>
  <c r="B261" i="26"/>
  <c r="B267" i="26"/>
  <c r="B273" i="26"/>
  <c r="B279" i="26"/>
  <c r="B285" i="26"/>
  <c r="B291" i="26"/>
  <c r="B297" i="26"/>
  <c r="B303" i="26"/>
  <c r="B309" i="26"/>
  <c r="B315" i="26"/>
  <c r="B321" i="26"/>
  <c r="B327" i="26"/>
  <c r="B333" i="26"/>
  <c r="B339" i="26"/>
  <c r="B345" i="26"/>
  <c r="B351" i="26"/>
  <c r="B357" i="26"/>
  <c r="B363" i="26"/>
  <c r="B369" i="26"/>
  <c r="B375" i="26"/>
  <c r="B381" i="26"/>
  <c r="B387" i="26"/>
  <c r="B393" i="26"/>
  <c r="B399" i="26"/>
  <c r="B405" i="26"/>
  <c r="B411" i="26"/>
  <c r="B417" i="26"/>
  <c r="B423" i="26"/>
  <c r="B429" i="26"/>
  <c r="B435" i="26"/>
  <c r="B441" i="26"/>
  <c r="B447" i="26"/>
  <c r="B453" i="26"/>
  <c r="B459" i="26"/>
  <c r="B465" i="26"/>
  <c r="B471" i="26"/>
  <c r="B477" i="26"/>
  <c r="B483" i="26"/>
  <c r="B489" i="26"/>
  <c r="B495" i="26"/>
  <c r="B501" i="26"/>
  <c r="B507" i="26"/>
  <c r="B513" i="26"/>
  <c r="B519" i="26"/>
  <c r="B525" i="26"/>
  <c r="B531" i="26"/>
  <c r="B537" i="26"/>
  <c r="B543" i="26"/>
  <c r="B549" i="26"/>
  <c r="B205" i="26"/>
  <c r="B211" i="26"/>
  <c r="B217" i="26"/>
  <c r="B31" i="26"/>
  <c r="B37" i="26"/>
  <c r="B43" i="26"/>
  <c r="B49" i="26"/>
  <c r="B55" i="26"/>
  <c r="B61" i="26"/>
  <c r="B67" i="26"/>
  <c r="B73" i="26"/>
  <c r="B79" i="26"/>
  <c r="B85" i="26"/>
  <c r="B91" i="26"/>
  <c r="B97" i="26"/>
  <c r="B103" i="26"/>
  <c r="B109" i="26"/>
  <c r="B115" i="26"/>
  <c r="B121" i="26"/>
  <c r="B127" i="26"/>
  <c r="B133" i="26"/>
  <c r="B139" i="26"/>
  <c r="F303" i="26"/>
  <c r="E385" i="26"/>
  <c r="E439" i="26"/>
  <c r="E461" i="26"/>
  <c r="E474" i="26"/>
  <c r="F488" i="26"/>
  <c r="F501" i="26"/>
  <c r="F515" i="26"/>
  <c r="F528" i="26"/>
  <c r="F542" i="26"/>
  <c r="D39" i="26"/>
  <c r="D60" i="26"/>
  <c r="D78" i="26"/>
  <c r="D96" i="26"/>
  <c r="D114" i="26"/>
  <c r="D127" i="26"/>
  <c r="D140" i="26"/>
  <c r="D155" i="26"/>
  <c r="D168" i="26"/>
  <c r="D181" i="26"/>
  <c r="D194" i="26"/>
  <c r="D209" i="26"/>
  <c r="D222" i="26"/>
  <c r="D235" i="26"/>
  <c r="D248" i="26"/>
  <c r="D263" i="26"/>
  <c r="D276" i="26"/>
  <c r="D289" i="26"/>
  <c r="D302" i="26"/>
  <c r="D317" i="26"/>
  <c r="D330" i="26"/>
  <c r="D343" i="26"/>
  <c r="D356" i="26"/>
  <c r="D371" i="26"/>
  <c r="D384" i="26"/>
  <c r="D397" i="26"/>
  <c r="D410" i="26"/>
  <c r="D425" i="26"/>
  <c r="D438" i="26"/>
  <c r="D451" i="26"/>
  <c r="D464" i="26"/>
  <c r="D479" i="26"/>
  <c r="D492" i="26"/>
  <c r="D505" i="26"/>
  <c r="D518" i="26"/>
  <c r="D533" i="26"/>
  <c r="D546" i="26"/>
  <c r="C37" i="26"/>
  <c r="C49" i="26"/>
  <c r="C58" i="26"/>
  <c r="C69" i="26"/>
  <c r="C80" i="26"/>
  <c r="C91" i="26"/>
  <c r="C103" i="26"/>
  <c r="C112" i="26"/>
  <c r="C123" i="26"/>
  <c r="C134" i="26"/>
  <c r="C145" i="26"/>
  <c r="C153" i="26"/>
  <c r="C163" i="26"/>
  <c r="C171" i="26"/>
  <c r="C178" i="26"/>
  <c r="C185" i="26"/>
  <c r="C193" i="26"/>
  <c r="C200" i="26"/>
  <c r="C207" i="26"/>
  <c r="C214" i="26"/>
  <c r="C220" i="26"/>
  <c r="C226" i="26"/>
  <c r="C232" i="26"/>
  <c r="C238" i="26"/>
  <c r="C244" i="26"/>
  <c r="C250" i="26"/>
  <c r="C256" i="26"/>
  <c r="C262" i="26"/>
  <c r="C268" i="26"/>
  <c r="C274" i="26"/>
  <c r="C280" i="26"/>
  <c r="C286" i="26"/>
  <c r="C292" i="26"/>
  <c r="C298" i="26"/>
  <c r="C304" i="26"/>
  <c r="C310" i="26"/>
  <c r="C316" i="26"/>
  <c r="E75" i="26"/>
  <c r="E317" i="26"/>
  <c r="E398" i="26"/>
  <c r="E443" i="26"/>
  <c r="E462" i="26"/>
  <c r="E476" i="26"/>
  <c r="F489" i="26"/>
  <c r="F503" i="26"/>
  <c r="F516" i="26"/>
  <c r="F530" i="26"/>
  <c r="F543" i="26"/>
  <c r="D42" i="26"/>
  <c r="D62" i="26"/>
  <c r="D80" i="26"/>
  <c r="D98" i="26"/>
  <c r="D115" i="26"/>
  <c r="D128" i="26"/>
  <c r="D143" i="26"/>
  <c r="D156" i="26"/>
  <c r="D169" i="26"/>
  <c r="D182" i="26"/>
  <c r="D197" i="26"/>
  <c r="D210" i="26"/>
  <c r="D223" i="26"/>
  <c r="D236" i="26"/>
  <c r="D251" i="26"/>
  <c r="D264" i="26"/>
  <c r="D277" i="26"/>
  <c r="D290" i="26"/>
  <c r="D305" i="26"/>
  <c r="D318" i="26"/>
  <c r="D331" i="26"/>
  <c r="D344" i="26"/>
  <c r="D359" i="26"/>
  <c r="D372" i="26"/>
  <c r="D385" i="26"/>
  <c r="D398" i="26"/>
  <c r="D413" i="26"/>
  <c r="D426" i="26"/>
  <c r="D439" i="26"/>
  <c r="D452" i="26"/>
  <c r="D467" i="26"/>
  <c r="D480" i="26"/>
  <c r="D493" i="26"/>
  <c r="D506" i="26"/>
  <c r="D521" i="26"/>
  <c r="D534" i="26"/>
  <c r="D547" i="26"/>
  <c r="C39" i="26"/>
  <c r="C50" i="26"/>
  <c r="C61" i="26"/>
  <c r="C70" i="26"/>
  <c r="C81" i="26"/>
  <c r="C93" i="26"/>
  <c r="C104" i="26"/>
  <c r="C115" i="26"/>
  <c r="C124" i="26"/>
  <c r="C135" i="26"/>
  <c r="C146" i="26"/>
  <c r="C154" i="26"/>
  <c r="C164" i="26"/>
  <c r="C172" i="26"/>
  <c r="C179" i="26"/>
  <c r="C187" i="26"/>
  <c r="C194" i="26"/>
  <c r="C201" i="26"/>
  <c r="C208" i="26"/>
  <c r="C215" i="26"/>
  <c r="C221" i="26"/>
  <c r="C227" i="26"/>
  <c r="C233" i="26"/>
  <c r="C239" i="26"/>
  <c r="C245" i="26"/>
  <c r="C251" i="26"/>
  <c r="C257" i="26"/>
  <c r="C263" i="26"/>
  <c r="C269" i="26"/>
  <c r="C275" i="26"/>
  <c r="C281" i="26"/>
  <c r="C287" i="26"/>
  <c r="C293" i="26"/>
  <c r="C299" i="26"/>
  <c r="C305" i="26"/>
  <c r="C311" i="26"/>
  <c r="C317" i="26"/>
  <c r="E220" i="26"/>
  <c r="E338" i="26"/>
  <c r="E419" i="26"/>
  <c r="E451" i="26"/>
  <c r="E465" i="26"/>
  <c r="E479" i="26"/>
  <c r="F492" i="26"/>
  <c r="F506" i="26"/>
  <c r="F519" i="26"/>
  <c r="F533" i="26"/>
  <c r="F546" i="26"/>
  <c r="D46" i="26"/>
  <c r="D66" i="26"/>
  <c r="D84" i="26"/>
  <c r="D102" i="26"/>
  <c r="D119" i="26"/>
  <c r="D132" i="26"/>
  <c r="D145" i="26"/>
  <c r="D158" i="26"/>
  <c r="D173" i="26"/>
  <c r="D186" i="26"/>
  <c r="D199" i="26"/>
  <c r="D212" i="26"/>
  <c r="D227" i="26"/>
  <c r="D240" i="26"/>
  <c r="D253" i="26"/>
  <c r="D266" i="26"/>
  <c r="D281" i="26"/>
  <c r="D294" i="26"/>
  <c r="D307" i="26"/>
  <c r="D320" i="26"/>
  <c r="D335" i="26"/>
  <c r="D348" i="26"/>
  <c r="D361" i="26"/>
  <c r="D374" i="26"/>
  <c r="D389" i="26"/>
  <c r="D402" i="26"/>
  <c r="D415" i="26"/>
  <c r="D428" i="26"/>
  <c r="D443" i="26"/>
  <c r="D456" i="26"/>
  <c r="D469" i="26"/>
  <c r="D482" i="26"/>
  <c r="D497" i="26"/>
  <c r="D510" i="26"/>
  <c r="D523" i="26"/>
  <c r="D536" i="26"/>
  <c r="C31" i="26"/>
  <c r="C40" i="26"/>
  <c r="C51" i="26"/>
  <c r="C62" i="26"/>
  <c r="C73" i="26"/>
  <c r="C85" i="26"/>
  <c r="C94" i="26"/>
  <c r="C105" i="26"/>
  <c r="C116" i="26"/>
  <c r="C127" i="26"/>
  <c r="C139" i="26"/>
  <c r="C147" i="26"/>
  <c r="C157" i="26"/>
  <c r="C165" i="26"/>
  <c r="C173" i="26"/>
  <c r="C181" i="26"/>
  <c r="C188" i="26"/>
  <c r="C195" i="26"/>
  <c r="C202" i="26"/>
  <c r="C209" i="26"/>
  <c r="C216" i="26"/>
  <c r="C222" i="26"/>
  <c r="C228" i="26"/>
  <c r="C234" i="26"/>
  <c r="C240" i="26"/>
  <c r="C246" i="26"/>
  <c r="C252" i="26"/>
  <c r="C258" i="26"/>
  <c r="C264" i="26"/>
  <c r="C270" i="26"/>
  <c r="C276" i="26"/>
  <c r="C282" i="26"/>
  <c r="C288" i="26"/>
  <c r="C294" i="26"/>
  <c r="C300" i="26"/>
  <c r="C306" i="26"/>
  <c r="C312" i="26"/>
  <c r="C318" i="26"/>
  <c r="C324" i="26"/>
  <c r="C330" i="26"/>
  <c r="C336" i="26"/>
  <c r="C342" i="26"/>
  <c r="C348" i="26"/>
  <c r="C354" i="26"/>
  <c r="C360" i="26"/>
  <c r="C366" i="26"/>
  <c r="C372" i="26"/>
  <c r="C378" i="26"/>
  <c r="C384" i="26"/>
  <c r="C390" i="26"/>
  <c r="C396" i="26"/>
  <c r="C402" i="26"/>
  <c r="C408" i="26"/>
  <c r="C414" i="26"/>
  <c r="C420" i="26"/>
  <c r="C426" i="26"/>
  <c r="C432" i="26"/>
  <c r="C438" i="26"/>
  <c r="C444" i="26"/>
  <c r="C450" i="26"/>
  <c r="C456" i="26"/>
  <c r="C462" i="26"/>
  <c r="C468" i="26"/>
  <c r="C474" i="26"/>
  <c r="C480" i="26"/>
  <c r="C486" i="26"/>
  <c r="C492" i="26"/>
  <c r="C498" i="26"/>
  <c r="C504" i="26"/>
  <c r="C510" i="26"/>
  <c r="C516" i="26"/>
  <c r="C522" i="26"/>
  <c r="C528" i="26"/>
  <c r="C534" i="26"/>
  <c r="C540" i="26"/>
  <c r="C546" i="26"/>
  <c r="B222" i="26"/>
  <c r="B228" i="26"/>
  <c r="B234" i="26"/>
  <c r="B240" i="26"/>
  <c r="B246" i="26"/>
  <c r="B252" i="26"/>
  <c r="B258" i="26"/>
  <c r="B264" i="26"/>
  <c r="B270" i="26"/>
  <c r="B276" i="26"/>
  <c r="B282" i="26"/>
  <c r="B288" i="26"/>
  <c r="B294" i="26"/>
  <c r="B300" i="26"/>
  <c r="E266" i="26"/>
  <c r="E358" i="26"/>
  <c r="E430" i="26"/>
  <c r="E456" i="26"/>
  <c r="E470" i="26"/>
  <c r="F483" i="26"/>
  <c r="F497" i="26"/>
  <c r="F510" i="26"/>
  <c r="F524" i="26"/>
  <c r="F537" i="26"/>
  <c r="D32" i="26"/>
  <c r="D54" i="26"/>
  <c r="D72" i="26"/>
  <c r="D90" i="26"/>
  <c r="D108" i="26"/>
  <c r="D122" i="26"/>
  <c r="D137" i="26"/>
  <c r="D150" i="26"/>
  <c r="D163" i="26"/>
  <c r="D176" i="26"/>
  <c r="D191" i="26"/>
  <c r="D204" i="26"/>
  <c r="D217" i="26"/>
  <c r="D230" i="26"/>
  <c r="D245" i="26"/>
  <c r="D258" i="26"/>
  <c r="D271" i="26"/>
  <c r="D284" i="26"/>
  <c r="D299" i="26"/>
  <c r="D312" i="26"/>
  <c r="D325" i="26"/>
  <c r="D338" i="26"/>
  <c r="D353" i="26"/>
  <c r="D366" i="26"/>
  <c r="D379" i="26"/>
  <c r="D392" i="26"/>
  <c r="D407" i="26"/>
  <c r="D420" i="26"/>
  <c r="D433" i="26"/>
  <c r="D446" i="26"/>
  <c r="D461" i="26"/>
  <c r="D474" i="26"/>
  <c r="D487" i="26"/>
  <c r="D500" i="26"/>
  <c r="D515" i="26"/>
  <c r="D528" i="26"/>
  <c r="D541" i="26"/>
  <c r="C33" i="26"/>
  <c r="C44" i="26"/>
  <c r="C55" i="26"/>
  <c r="C67" i="26"/>
  <c r="C76" i="26"/>
  <c r="C87" i="26"/>
  <c r="C98" i="26"/>
  <c r="C109" i="26"/>
  <c r="C121" i="26"/>
  <c r="C130" i="26"/>
  <c r="C141" i="26"/>
  <c r="C151" i="26"/>
  <c r="C159" i="26"/>
  <c r="C169" i="26"/>
  <c r="C176" i="26"/>
  <c r="C183" i="26"/>
  <c r="C190" i="26"/>
  <c r="C197" i="26"/>
  <c r="C205" i="26"/>
  <c r="C212" i="26"/>
  <c r="C218" i="26"/>
  <c r="C224" i="26"/>
  <c r="C230" i="26"/>
  <c r="C236" i="26"/>
  <c r="C242" i="26"/>
  <c r="C248" i="26"/>
  <c r="C254" i="26"/>
  <c r="C260" i="26"/>
  <c r="C266" i="26"/>
  <c r="C272" i="26"/>
  <c r="C278" i="26"/>
  <c r="C284" i="26"/>
  <c r="C290" i="26"/>
  <c r="C296" i="26"/>
  <c r="C302" i="26"/>
  <c r="C308" i="26"/>
  <c r="C314" i="26"/>
  <c r="C320" i="26"/>
  <c r="C326" i="26"/>
  <c r="C332" i="26"/>
  <c r="C338" i="26"/>
  <c r="C344" i="26"/>
  <c r="C350" i="26"/>
  <c r="C356" i="26"/>
  <c r="C362" i="26"/>
  <c r="C368" i="26"/>
  <c r="C374" i="26"/>
  <c r="C380" i="26"/>
  <c r="C386" i="26"/>
  <c r="C392" i="26"/>
  <c r="C398" i="26"/>
  <c r="C404" i="26"/>
  <c r="C410" i="26"/>
  <c r="C416" i="26"/>
  <c r="C422" i="26"/>
  <c r="C428" i="26"/>
  <c r="C434" i="26"/>
  <c r="C440" i="26"/>
  <c r="C446" i="26"/>
  <c r="C452" i="26"/>
  <c r="C458" i="26"/>
  <c r="C464" i="26"/>
  <c r="C470" i="26"/>
  <c r="C476" i="26"/>
  <c r="C482" i="26"/>
  <c r="C488" i="26"/>
  <c r="C494" i="26"/>
  <c r="C500" i="26"/>
  <c r="C506" i="26"/>
  <c r="C512" i="26"/>
  <c r="C518" i="26"/>
  <c r="C524" i="26"/>
  <c r="C530" i="26"/>
  <c r="C536" i="26"/>
  <c r="C542" i="26"/>
  <c r="C548" i="26"/>
  <c r="B224" i="26"/>
  <c r="B230" i="26"/>
  <c r="B236" i="26"/>
  <c r="B242" i="26"/>
  <c r="B248" i="26"/>
  <c r="B254" i="26"/>
  <c r="B260" i="26"/>
  <c r="B266" i="26"/>
  <c r="B272" i="26"/>
  <c r="B278" i="26"/>
  <c r="B284" i="26"/>
  <c r="B290" i="26"/>
  <c r="B296" i="26"/>
  <c r="B302" i="26"/>
  <c r="B308" i="26"/>
  <c r="B314" i="26"/>
  <c r="B320" i="26"/>
  <c r="B326" i="26"/>
  <c r="B332" i="26"/>
  <c r="B338" i="26"/>
  <c r="B344" i="26"/>
  <c r="B350" i="26"/>
  <c r="B356" i="26"/>
  <c r="B362" i="26"/>
  <c r="B368" i="26"/>
  <c r="B374" i="26"/>
  <c r="B380" i="26"/>
  <c r="B386" i="26"/>
  <c r="B392" i="26"/>
  <c r="B398" i="26"/>
  <c r="B404" i="26"/>
  <c r="B410" i="26"/>
  <c r="B416" i="26"/>
  <c r="B422" i="26"/>
  <c r="B428" i="26"/>
  <c r="B434" i="26"/>
  <c r="B440" i="26"/>
  <c r="B446" i="26"/>
  <c r="B452" i="26"/>
  <c r="B458" i="26"/>
  <c r="E480" i="26"/>
  <c r="D49" i="26"/>
  <c r="D146" i="26"/>
  <c r="D228" i="26"/>
  <c r="D308" i="26"/>
  <c r="D390" i="26"/>
  <c r="D470" i="26"/>
  <c r="C32" i="26"/>
  <c r="C97" i="26"/>
  <c r="C158" i="26"/>
  <c r="C203" i="26"/>
  <c r="C241" i="26"/>
  <c r="C277" i="26"/>
  <c r="C313" i="26"/>
  <c r="C329" i="26"/>
  <c r="C341" i="26"/>
  <c r="C353" i="26"/>
  <c r="C365" i="26"/>
  <c r="C377" i="26"/>
  <c r="C389" i="26"/>
  <c r="C401" i="26"/>
  <c r="C413" i="26"/>
  <c r="C425" i="26"/>
  <c r="C437" i="26"/>
  <c r="C449" i="26"/>
  <c r="C461" i="26"/>
  <c r="C473" i="26"/>
  <c r="C485" i="26"/>
  <c r="C497" i="26"/>
  <c r="C509" i="26"/>
  <c r="C521" i="26"/>
  <c r="C533" i="26"/>
  <c r="C545" i="26"/>
  <c r="B227" i="26"/>
  <c r="B239" i="26"/>
  <c r="B251" i="26"/>
  <c r="B263" i="26"/>
  <c r="B275" i="26"/>
  <c r="B287" i="26"/>
  <c r="B299" i="26"/>
  <c r="B310" i="26"/>
  <c r="B318" i="26"/>
  <c r="B328" i="26"/>
  <c r="B336" i="26"/>
  <c r="B346" i="26"/>
  <c r="B354" i="26"/>
  <c r="B364" i="26"/>
  <c r="B372" i="26"/>
  <c r="B382" i="26"/>
  <c r="B390" i="26"/>
  <c r="B400" i="26"/>
  <c r="B408" i="26"/>
  <c r="B418" i="26"/>
  <c r="B426" i="26"/>
  <c r="B436" i="26"/>
  <c r="B444" i="26"/>
  <c r="B454" i="26"/>
  <c r="B462" i="26"/>
  <c r="B469" i="26"/>
  <c r="B476" i="26"/>
  <c r="B484" i="26"/>
  <c r="B491" i="26"/>
  <c r="B498" i="26"/>
  <c r="B505" i="26"/>
  <c r="B512" i="26"/>
  <c r="B520" i="26"/>
  <c r="B527" i="26"/>
  <c r="B534" i="26"/>
  <c r="B541" i="26"/>
  <c r="B548" i="26"/>
  <c r="B206" i="26"/>
  <c r="B213" i="26"/>
  <c r="B220" i="26"/>
  <c r="B35" i="26"/>
  <c r="B42" i="26"/>
  <c r="B50" i="26"/>
  <c r="B57" i="26"/>
  <c r="B64" i="26"/>
  <c r="B71" i="26"/>
  <c r="B78" i="26"/>
  <c r="B86" i="26"/>
  <c r="B93" i="26"/>
  <c r="B100" i="26"/>
  <c r="B107" i="26"/>
  <c r="B114" i="26"/>
  <c r="E425" i="26"/>
  <c r="F521" i="26"/>
  <c r="D104" i="26"/>
  <c r="D187" i="26"/>
  <c r="D269" i="26"/>
  <c r="D349" i="26"/>
  <c r="D431" i="26"/>
  <c r="D511" i="26"/>
  <c r="C63" i="26"/>
  <c r="C129" i="26"/>
  <c r="C182" i="26"/>
  <c r="C223" i="26"/>
  <c r="C259" i="26"/>
  <c r="C295" i="26"/>
  <c r="C323" i="26"/>
  <c r="C335" i="26"/>
  <c r="C347" i="26"/>
  <c r="C359" i="26"/>
  <c r="C371" i="26"/>
  <c r="C383" i="26"/>
  <c r="C395" i="26"/>
  <c r="C407" i="26"/>
  <c r="C419" i="26"/>
  <c r="C431" i="26"/>
  <c r="C443" i="26"/>
  <c r="C455" i="26"/>
  <c r="C467" i="26"/>
  <c r="C479" i="26"/>
  <c r="C491" i="26"/>
  <c r="C503" i="26"/>
  <c r="C515" i="26"/>
  <c r="C527" i="26"/>
  <c r="C539" i="26"/>
  <c r="B221" i="26"/>
  <c r="B233" i="26"/>
  <c r="B245" i="26"/>
  <c r="B257" i="26"/>
  <c r="B269" i="26"/>
  <c r="B281" i="26"/>
  <c r="B293" i="26"/>
  <c r="B305" i="26"/>
  <c r="B313" i="26"/>
  <c r="B323" i="26"/>
  <c r="B331" i="26"/>
  <c r="B341" i="26"/>
  <c r="B349" i="26"/>
  <c r="B359" i="26"/>
  <c r="B367" i="26"/>
  <c r="B377" i="26"/>
  <c r="B385" i="26"/>
  <c r="B395" i="26"/>
  <c r="B403" i="26"/>
  <c r="B413" i="26"/>
  <c r="B421" i="26"/>
  <c r="B431" i="26"/>
  <c r="B439" i="26"/>
  <c r="B449" i="26"/>
  <c r="B457" i="26"/>
  <c r="B466" i="26"/>
  <c r="B473" i="26"/>
  <c r="B480" i="26"/>
  <c r="B487" i="26"/>
  <c r="B494" i="26"/>
  <c r="B502" i="26"/>
  <c r="B509" i="26"/>
  <c r="B516" i="26"/>
  <c r="B523" i="26"/>
  <c r="B530" i="26"/>
  <c r="B538" i="26"/>
  <c r="B545" i="26"/>
  <c r="B202" i="26"/>
  <c r="B209" i="26"/>
  <c r="B216" i="26"/>
  <c r="B32" i="26"/>
  <c r="B39" i="26"/>
  <c r="B46" i="26"/>
  <c r="B53" i="26"/>
  <c r="B60" i="26"/>
  <c r="B68" i="26"/>
  <c r="B75" i="26"/>
  <c r="B82" i="26"/>
  <c r="B89" i="26"/>
  <c r="B96" i="26"/>
  <c r="B104" i="26"/>
  <c r="B111" i="26"/>
  <c r="B118" i="26"/>
  <c r="B125" i="26"/>
  <c r="B132" i="26"/>
  <c r="B140" i="26"/>
  <c r="B146" i="26"/>
  <c r="B152" i="26"/>
  <c r="B158" i="26"/>
  <c r="B164" i="26"/>
  <c r="B170" i="26"/>
  <c r="B176" i="26"/>
  <c r="B182" i="26"/>
  <c r="B188" i="26"/>
  <c r="B194" i="26"/>
  <c r="B200" i="26"/>
  <c r="F494" i="26"/>
  <c r="D120" i="26"/>
  <c r="D241" i="26"/>
  <c r="D362" i="26"/>
  <c r="D485" i="26"/>
  <c r="C75" i="26"/>
  <c r="C166" i="26"/>
  <c r="C229" i="26"/>
  <c r="C283" i="26"/>
  <c r="C325" i="26"/>
  <c r="C343" i="26"/>
  <c r="C361" i="26"/>
  <c r="C379" i="26"/>
  <c r="C397" i="26"/>
  <c r="C415" i="26"/>
  <c r="C433" i="26"/>
  <c r="C451" i="26"/>
  <c r="C469" i="26"/>
  <c r="C487" i="26"/>
  <c r="C505" i="26"/>
  <c r="C523" i="26"/>
  <c r="C541" i="26"/>
  <c r="B229" i="26"/>
  <c r="B247" i="26"/>
  <c r="B265" i="26"/>
  <c r="B283" i="26"/>
  <c r="B301" i="26"/>
  <c r="B316" i="26"/>
  <c r="B329" i="26"/>
  <c r="B342" i="26"/>
  <c r="B355" i="26"/>
  <c r="B370" i="26"/>
  <c r="B383" i="26"/>
  <c r="B396" i="26"/>
  <c r="B409" i="26"/>
  <c r="B424" i="26"/>
  <c r="B437" i="26"/>
  <c r="B450" i="26"/>
  <c r="B463" i="26"/>
  <c r="B474" i="26"/>
  <c r="B485" i="26"/>
  <c r="B496" i="26"/>
  <c r="B506" i="26"/>
  <c r="B517" i="26"/>
  <c r="B528" i="26"/>
  <c r="B539" i="26"/>
  <c r="B550" i="26"/>
  <c r="B210" i="26"/>
  <c r="B40" i="26"/>
  <c r="B51" i="26"/>
  <c r="B62" i="26"/>
  <c r="B72" i="26"/>
  <c r="B83" i="26"/>
  <c r="B94" i="26"/>
  <c r="B105" i="26"/>
  <c r="B116" i="26"/>
  <c r="B124" i="26"/>
  <c r="B134" i="26"/>
  <c r="B142" i="26"/>
  <c r="B156" i="26"/>
  <c r="B171" i="26"/>
  <c r="B192" i="26"/>
  <c r="D133" i="26"/>
  <c r="D254" i="26"/>
  <c r="D377" i="26"/>
  <c r="D498" i="26"/>
  <c r="C86" i="26"/>
  <c r="C175" i="26"/>
  <c r="C235" i="26"/>
  <c r="C328" i="26"/>
  <c r="C364" i="26"/>
  <c r="C400" i="26"/>
  <c r="C436" i="26"/>
  <c r="C472" i="26"/>
  <c r="C508" i="26"/>
  <c r="C544" i="26"/>
  <c r="B250" i="26"/>
  <c r="B286" i="26"/>
  <c r="B317" i="26"/>
  <c r="B330" i="26"/>
  <c r="B358" i="26"/>
  <c r="B384" i="26"/>
  <c r="B412" i="26"/>
  <c r="B438" i="26"/>
  <c r="B464" i="26"/>
  <c r="B486" i="26"/>
  <c r="B508" i="26"/>
  <c r="B529" i="26"/>
  <c r="B201" i="26"/>
  <c r="B30" i="26"/>
  <c r="B52" i="26"/>
  <c r="B74" i="26"/>
  <c r="B95" i="26"/>
  <c r="B117" i="26"/>
  <c r="B135" i="26"/>
  <c r="B150" i="26"/>
  <c r="B165" i="26"/>
  <c r="B179" i="26"/>
  <c r="B193" i="26"/>
  <c r="F534" i="26"/>
  <c r="D403" i="26"/>
  <c r="C106" i="26"/>
  <c r="C247" i="26"/>
  <c r="C331" i="26"/>
  <c r="C349" i="26"/>
  <c r="C385" i="26"/>
  <c r="C421" i="26"/>
  <c r="C457" i="26"/>
  <c r="C493" i="26"/>
  <c r="C529" i="26"/>
  <c r="B235" i="26"/>
  <c r="B271" i="26"/>
  <c r="B306" i="26"/>
  <c r="B334" i="26"/>
  <c r="B360" i="26"/>
  <c r="B373" i="26"/>
  <c r="B401" i="26"/>
  <c r="B442" i="26"/>
  <c r="B467" i="26"/>
  <c r="B488" i="26"/>
  <c r="B510" i="26"/>
  <c r="B532" i="26"/>
  <c r="B203" i="26"/>
  <c r="B214" i="26"/>
  <c r="B44" i="26"/>
  <c r="B65" i="26"/>
  <c r="B98" i="26"/>
  <c r="B108" i="26"/>
  <c r="B128" i="26"/>
  <c r="B151" i="26"/>
  <c r="B166" i="26"/>
  <c r="B187" i="26"/>
  <c r="B544" i="26"/>
  <c r="B45" i="26"/>
  <c r="B66" i="26"/>
  <c r="B99" i="26"/>
  <c r="B120" i="26"/>
  <c r="B153" i="26"/>
  <c r="B167" i="26"/>
  <c r="B189" i="26"/>
  <c r="C373" i="26"/>
  <c r="C535" i="26"/>
  <c r="B277" i="26"/>
  <c r="B337" i="26"/>
  <c r="B391" i="26"/>
  <c r="B445" i="26"/>
  <c r="B481" i="26"/>
  <c r="B524" i="26"/>
  <c r="B218" i="26"/>
  <c r="B69" i="26"/>
  <c r="B112" i="26"/>
  <c r="B138" i="26"/>
  <c r="B161" i="26"/>
  <c r="B190" i="26"/>
  <c r="B427" i="26"/>
  <c r="B76" i="26"/>
  <c r="B144" i="26"/>
  <c r="B173" i="26"/>
  <c r="F30" i="26"/>
  <c r="B533" i="26"/>
  <c r="B56" i="26"/>
  <c r="B88" i="26"/>
  <c r="B129" i="26"/>
  <c r="B160" i="26"/>
  <c r="E30" i="26"/>
  <c r="C319" i="26"/>
  <c r="C463" i="26"/>
  <c r="B223" i="26"/>
  <c r="B295" i="26"/>
  <c r="B352" i="26"/>
  <c r="B406" i="26"/>
  <c r="B460" i="26"/>
  <c r="B503" i="26"/>
  <c r="B546" i="26"/>
  <c r="B58" i="26"/>
  <c r="B90" i="26"/>
  <c r="B130" i="26"/>
  <c r="B175" i="26"/>
  <c r="D30" i="26"/>
  <c r="F237" i="26"/>
  <c r="E344" i="26"/>
  <c r="F548" i="26"/>
  <c r="D174" i="26"/>
  <c r="D295" i="26"/>
  <c r="D416" i="26"/>
  <c r="D539" i="26"/>
  <c r="C117" i="26"/>
  <c r="C196" i="26"/>
  <c r="C253" i="26"/>
  <c r="C307" i="26"/>
  <c r="C334" i="26"/>
  <c r="C352" i="26"/>
  <c r="C370" i="26"/>
  <c r="C388" i="26"/>
  <c r="C406" i="26"/>
  <c r="C424" i="26"/>
  <c r="C442" i="26"/>
  <c r="C460" i="26"/>
  <c r="C478" i="26"/>
  <c r="C496" i="26"/>
  <c r="C514" i="26"/>
  <c r="C532" i="26"/>
  <c r="C550" i="26"/>
  <c r="B238" i="26"/>
  <c r="B256" i="26"/>
  <c r="B274" i="26"/>
  <c r="B292" i="26"/>
  <c r="B307" i="26"/>
  <c r="B322" i="26"/>
  <c r="B335" i="26"/>
  <c r="B348" i="26"/>
  <c r="B361" i="26"/>
  <c r="B376" i="26"/>
  <c r="B389" i="26"/>
  <c r="B402" i="26"/>
  <c r="B415" i="26"/>
  <c r="B430" i="26"/>
  <c r="B443" i="26"/>
  <c r="B456" i="26"/>
  <c r="B468" i="26"/>
  <c r="B479" i="26"/>
  <c r="B490" i="26"/>
  <c r="B500" i="26"/>
  <c r="B511" i="26"/>
  <c r="B522" i="26"/>
  <c r="B204" i="26"/>
  <c r="B215" i="26"/>
  <c r="B77" i="26"/>
  <c r="B137" i="26"/>
  <c r="B181" i="26"/>
  <c r="C337" i="26"/>
  <c r="C391" i="26"/>
  <c r="C409" i="26"/>
  <c r="C427" i="26"/>
  <c r="C481" i="26"/>
  <c r="C517" i="26"/>
  <c r="B259" i="26"/>
  <c r="B311" i="26"/>
  <c r="B365" i="26"/>
  <c r="B419" i="26"/>
  <c r="B470" i="26"/>
  <c r="B514" i="26"/>
  <c r="B207" i="26"/>
  <c r="B47" i="26"/>
  <c r="B101" i="26"/>
  <c r="B147" i="26"/>
  <c r="B168" i="26"/>
  <c r="B197" i="26"/>
  <c r="E452" i="26"/>
  <c r="D68" i="26"/>
  <c r="D200" i="26"/>
  <c r="D323" i="26"/>
  <c r="D444" i="26"/>
  <c r="C43" i="26"/>
  <c r="C140" i="26"/>
  <c r="C211" i="26"/>
  <c r="C265" i="26"/>
  <c r="E467" i="26"/>
  <c r="D86" i="26"/>
  <c r="D215" i="26"/>
  <c r="D336" i="26"/>
  <c r="D457" i="26"/>
  <c r="C52" i="26"/>
  <c r="C148" i="26"/>
  <c r="C217" i="26"/>
  <c r="C271" i="26"/>
  <c r="C322" i="26"/>
  <c r="C340" i="26"/>
  <c r="C358" i="26"/>
  <c r="C376" i="26"/>
  <c r="C394" i="26"/>
  <c r="C412" i="26"/>
  <c r="C430" i="26"/>
  <c r="C448" i="26"/>
  <c r="C466" i="26"/>
  <c r="C484" i="26"/>
  <c r="C502" i="26"/>
  <c r="C520" i="26"/>
  <c r="C538" i="26"/>
  <c r="B226" i="26"/>
  <c r="B244" i="26"/>
  <c r="B262" i="26"/>
  <c r="B280" i="26"/>
  <c r="B298" i="26"/>
  <c r="B312" i="26"/>
  <c r="B325" i="26"/>
  <c r="B340" i="26"/>
  <c r="B353" i="26"/>
  <c r="B366" i="26"/>
  <c r="B379" i="26"/>
  <c r="B394" i="26"/>
  <c r="B407" i="26"/>
  <c r="B420" i="26"/>
  <c r="B433" i="26"/>
  <c r="B448" i="26"/>
  <c r="B461" i="26"/>
  <c r="B472" i="26"/>
  <c r="B482" i="26"/>
  <c r="B493" i="26"/>
  <c r="B504" i="26"/>
  <c r="B515" i="26"/>
  <c r="B526" i="26"/>
  <c r="B536" i="26"/>
  <c r="B547" i="26"/>
  <c r="B208" i="26"/>
  <c r="B219" i="26"/>
  <c r="B38" i="26"/>
  <c r="B48" i="26"/>
  <c r="B59" i="26"/>
  <c r="B70" i="26"/>
  <c r="B81" i="26"/>
  <c r="B92" i="26"/>
  <c r="B102" i="26"/>
  <c r="B113" i="26"/>
  <c r="B123" i="26"/>
  <c r="B131" i="26"/>
  <c r="B141" i="26"/>
  <c r="B148" i="26"/>
  <c r="B155" i="26"/>
  <c r="B162" i="26"/>
  <c r="B169" i="26"/>
  <c r="B177" i="26"/>
  <c r="B184" i="26"/>
  <c r="B191" i="26"/>
  <c r="B198" i="26"/>
  <c r="C30" i="26"/>
  <c r="B149" i="26"/>
  <c r="B163" i="26"/>
  <c r="B178" i="26"/>
  <c r="B185" i="26"/>
  <c r="B199" i="26"/>
  <c r="F507" i="26"/>
  <c r="C289" i="26"/>
  <c r="C346" i="26"/>
  <c r="C382" i="26"/>
  <c r="C418" i="26"/>
  <c r="C454" i="26"/>
  <c r="C490" i="26"/>
  <c r="C526" i="26"/>
  <c r="B232" i="26"/>
  <c r="B268" i="26"/>
  <c r="B304" i="26"/>
  <c r="B343" i="26"/>
  <c r="B371" i="26"/>
  <c r="B397" i="26"/>
  <c r="B425" i="26"/>
  <c r="B451" i="26"/>
  <c r="B475" i="26"/>
  <c r="B497" i="26"/>
  <c r="B518" i="26"/>
  <c r="B540" i="26"/>
  <c r="B212" i="26"/>
  <c r="B41" i="26"/>
  <c r="B63" i="26"/>
  <c r="B84" i="26"/>
  <c r="B106" i="26"/>
  <c r="B126" i="26"/>
  <c r="B143" i="26"/>
  <c r="B157" i="26"/>
  <c r="B172" i="26"/>
  <c r="B186" i="26"/>
  <c r="D161" i="26"/>
  <c r="D282" i="26"/>
  <c r="D524" i="26"/>
  <c r="C189" i="26"/>
  <c r="C301" i="26"/>
  <c r="C367" i="26"/>
  <c r="C403" i="26"/>
  <c r="C439" i="26"/>
  <c r="C475" i="26"/>
  <c r="C511" i="26"/>
  <c r="C547" i="26"/>
  <c r="B253" i="26"/>
  <c r="B289" i="26"/>
  <c r="B319" i="26"/>
  <c r="B347" i="26"/>
  <c r="B388" i="26"/>
  <c r="B414" i="26"/>
  <c r="B455" i="26"/>
  <c r="B478" i="26"/>
  <c r="B499" i="26"/>
  <c r="B521" i="26"/>
  <c r="B542" i="26"/>
  <c r="B33" i="26"/>
  <c r="B54" i="26"/>
  <c r="B87" i="26"/>
  <c r="B119" i="26"/>
  <c r="B136" i="26"/>
  <c r="B159" i="26"/>
  <c r="B180" i="26"/>
  <c r="B195" i="26"/>
  <c r="B34" i="26"/>
  <c r="B110" i="26"/>
  <c r="B145" i="26"/>
  <c r="B174" i="26"/>
  <c r="B196" i="26"/>
  <c r="C355" i="26"/>
  <c r="C445" i="26"/>
  <c r="C499" i="26"/>
  <c r="B241" i="26"/>
  <c r="B324" i="26"/>
  <c r="B378" i="26"/>
  <c r="B432" i="26"/>
  <c r="B492" i="26"/>
  <c r="B535" i="26"/>
  <c r="B36" i="26"/>
  <c r="B80" i="26"/>
  <c r="B122" i="26"/>
  <c r="B154" i="26"/>
  <c r="B183" i="26"/>
  <c r="F308" i="26"/>
  <c r="F258" i="26"/>
  <c r="F271" i="26"/>
  <c r="F265" i="26"/>
  <c r="F278" i="26"/>
  <c r="F284" i="26"/>
  <c r="F252" i="26"/>
  <c r="F482" i="26"/>
  <c r="F56" i="26"/>
  <c r="B20" i="13"/>
  <c r="B21" i="23" s="1"/>
  <c r="B21" i="13"/>
  <c r="B22" i="23" s="1"/>
  <c r="B22" i="13"/>
  <c r="B23" i="23" s="1"/>
  <c r="K465" i="25"/>
  <c r="E22" i="13" s="1"/>
  <c r="K415" i="25"/>
  <c r="E20" i="13" s="1"/>
  <c r="K447" i="25"/>
  <c r="E21" i="13" s="1"/>
  <c r="K30" i="25"/>
  <c r="E18" i="13" s="1"/>
  <c r="B19" i="13"/>
  <c r="B20" i="23" s="1"/>
  <c r="B18" i="13"/>
  <c r="B19" i="23" s="1"/>
  <c r="K373" i="25"/>
  <c r="K467" i="25" l="1"/>
  <c r="J23" i="12" s="1"/>
  <c r="E19" i="13"/>
  <c r="F36" i="23" l="1"/>
  <c r="J24" i="12" l="1"/>
  <c r="O27" i="12" l="1"/>
  <c r="J28" i="12" l="1"/>
  <c r="J29" i="12"/>
  <c r="J37" i="12" l="1"/>
  <c r="J38" i="12" s="1"/>
  <c r="J40" i="12" s="1"/>
  <c r="J57" i="12" s="1"/>
  <c r="C16" i="26" s="1"/>
  <c r="J61" i="12" l="1"/>
  <c r="J59" i="12"/>
  <c r="C20" i="26" s="1"/>
  <c r="J62" i="12"/>
  <c r="J58" i="12"/>
  <c r="C18" i="26" s="1"/>
  <c r="J63" i="12"/>
  <c r="J66" i="12" s="1"/>
  <c r="J67" i="12" l="1"/>
  <c r="C22" i="26"/>
  <c r="C21" i="26"/>
  <c r="E24" i="13"/>
  <c r="C8" i="26" s="1"/>
  <c r="J69" i="12" l="1"/>
  <c r="C23" i="26"/>
  <c r="F21" i="13"/>
  <c r="G21" i="13" s="1"/>
  <c r="F20" i="13"/>
  <c r="G20" i="13" s="1"/>
  <c r="F22" i="13"/>
  <c r="G22" i="13" s="1"/>
  <c r="H22" i="13" s="1"/>
  <c r="I22" i="13" s="1"/>
  <c r="E23" i="23" s="1"/>
  <c r="F19" i="13"/>
  <c r="G19" i="13" s="1"/>
  <c r="H19" i="13" s="1"/>
  <c r="I19" i="13" s="1"/>
  <c r="F18" i="13"/>
  <c r="C24" i="26" l="1"/>
  <c r="G3" i="26"/>
  <c r="G20" i="23"/>
  <c r="I20" i="23" s="1"/>
  <c r="E20" i="23"/>
  <c r="H20" i="13"/>
  <c r="I20" i="13" s="1"/>
  <c r="E21" i="23" s="1"/>
  <c r="H21" i="13"/>
  <c r="I21" i="13" s="1"/>
  <c r="F24" i="13"/>
  <c r="C10" i="26" s="1"/>
  <c r="G18" i="13"/>
  <c r="G24" i="13" s="1"/>
  <c r="C11" i="26" s="1"/>
  <c r="G23" i="23" l="1"/>
  <c r="E22" i="23"/>
  <c r="H18" i="13"/>
  <c r="H24" i="13" s="1"/>
  <c r="C13" i="26" s="1"/>
  <c r="I18" i="13" l="1"/>
  <c r="I24" i="13" s="1"/>
  <c r="C14" i="26" s="1"/>
  <c r="E19" i="23" l="1"/>
  <c r="G19" i="23" s="1"/>
  <c r="G25" i="23" s="1"/>
  <c r="G36" i="23" s="1"/>
  <c r="I19" i="23" l="1"/>
  <c r="I25" i="23" s="1"/>
  <c r="I36" i="23" s="1"/>
  <c r="I39" i="23" s="1"/>
  <c r="I42" i="23" s="1"/>
  <c r="E25" i="23"/>
</calcChain>
</file>

<file path=xl/sharedStrings.xml><?xml version="1.0" encoding="utf-8"?>
<sst xmlns="http://schemas.openxmlformats.org/spreadsheetml/2006/main" count="873" uniqueCount="644">
  <si>
    <t>Zeile [Z]</t>
  </si>
  <si>
    <t xml:space="preserve"> </t>
  </si>
  <si>
    <t>5.03</t>
  </si>
  <si>
    <t>5.02</t>
  </si>
  <si>
    <t>5.01</t>
  </si>
  <si>
    <t>4.01</t>
  </si>
  <si>
    <t>3.03</t>
  </si>
  <si>
    <t>3.02</t>
  </si>
  <si>
    <t>3.01</t>
  </si>
  <si>
    <t>2.03</t>
  </si>
  <si>
    <t>2.02</t>
  </si>
  <si>
    <t>2.01</t>
  </si>
  <si>
    <t>1.03</t>
  </si>
  <si>
    <t>1.02</t>
  </si>
  <si>
    <t>1.01</t>
  </si>
  <si>
    <t>h</t>
  </si>
  <si>
    <t>Einheit</t>
  </si>
  <si>
    <t>Menge</t>
  </si>
  <si>
    <t>4.03</t>
  </si>
  <si>
    <t>Techniker</t>
  </si>
  <si>
    <t>Zellverknüpfungen</t>
  </si>
  <si>
    <t>Nebenkosten einschl. Reisekosten</t>
  </si>
  <si>
    <t>3.1</t>
  </si>
  <si>
    <t xml:space="preserve">Summe </t>
  </si>
  <si>
    <t>Nebenkosten</t>
  </si>
  <si>
    <t>MwSt.</t>
  </si>
  <si>
    <t>Zusätzliche Angaben zum Vertrag</t>
  </si>
  <si>
    <t>Fachlich Verantwortlicher</t>
  </si>
  <si>
    <t>EURO</t>
  </si>
  <si>
    <t xml:space="preserve">Reisekosten </t>
  </si>
  <si>
    <t xml:space="preserve">Sonstige Vereinbarungen: </t>
  </si>
  <si>
    <t>zur Herbeiführung der Vergleichbarkeit der Angebote</t>
  </si>
  <si>
    <t>Stunden für Leistungsänderungen</t>
  </si>
  <si>
    <t>Summe fiktiver Aufwandsansatz</t>
  </si>
  <si>
    <t>EURO/h netto</t>
  </si>
  <si>
    <t>netto</t>
  </si>
  <si>
    <t>Hinweise zur Bedienung für den Bieter</t>
  </si>
  <si>
    <t>Wertung Honorarangebot über fiktiven Aufwandsansatz</t>
  </si>
  <si>
    <t>z.B. Mehrfertigungen</t>
  </si>
  <si>
    <t>Bieter:</t>
  </si>
  <si>
    <t>(Keine Eingabe)</t>
  </si>
  <si>
    <t>(Eingabe mehrfach)</t>
  </si>
  <si>
    <t>Angaben zur Art des Honorars</t>
  </si>
  <si>
    <t>(Eingabe richtig)</t>
  </si>
  <si>
    <t>(Felder werden nur rot, wenn Vorgabe durch AG erfolgt ist)</t>
  </si>
  <si>
    <t>pauschal in Prozent des Nettohonorars:</t>
  </si>
  <si>
    <t>insgesamt pauschal in EURO:</t>
  </si>
  <si>
    <t>Ergänzende Vereinbarung zu den Nebenkosten</t>
  </si>
  <si>
    <t>zzgl. MwSt.</t>
  </si>
  <si>
    <t>Hinweise zur Bedienung für den Auftraggeber</t>
  </si>
  <si>
    <t>Fachbereich</t>
  </si>
  <si>
    <t>Finanzierung</t>
  </si>
  <si>
    <t>Bundesmaßnahme</t>
  </si>
  <si>
    <t>Straßenbau</t>
  </si>
  <si>
    <t>1.1</t>
  </si>
  <si>
    <t>1.2</t>
  </si>
  <si>
    <t>2.1</t>
  </si>
  <si>
    <t>2.2</t>
  </si>
  <si>
    <t>Bezeichnung Tabellenblatt:</t>
  </si>
  <si>
    <t>Teil</t>
  </si>
  <si>
    <t>E</t>
  </si>
  <si>
    <t>Honorarberechnung</t>
  </si>
  <si>
    <t>F</t>
  </si>
  <si>
    <t>G</t>
  </si>
  <si>
    <t>Honorarabrechnung</t>
  </si>
  <si>
    <t>Teil E</t>
  </si>
  <si>
    <t>Teil F</t>
  </si>
  <si>
    <t>2.04</t>
  </si>
  <si>
    <t>2.05</t>
  </si>
  <si>
    <t>2.06</t>
  </si>
  <si>
    <t>3.04</t>
  </si>
  <si>
    <t>3.05</t>
  </si>
  <si>
    <t>Teil G</t>
  </si>
  <si>
    <t>-</t>
  </si>
  <si>
    <t>4.02</t>
  </si>
  <si>
    <t>4.04</t>
  </si>
  <si>
    <t>4.05</t>
  </si>
  <si>
    <t>Auftragsabwicklung</t>
  </si>
  <si>
    <t>beauf-tragt</t>
  </si>
  <si>
    <t>beauftragte Summe</t>
  </si>
  <si>
    <t>Steuerung Arbeitsmappe:</t>
  </si>
  <si>
    <t>Ermittlung des Honorars</t>
  </si>
  <si>
    <t>Name</t>
  </si>
  <si>
    <t>Qualifikation</t>
  </si>
  <si>
    <t>Hauptauftrag</t>
  </si>
  <si>
    <t>Bezeichnung</t>
  </si>
  <si>
    <t>Abrechnung</t>
  </si>
  <si>
    <t>Honorarsumme (kummulativ)</t>
  </si>
  <si>
    <t>bisher abgerechnet:</t>
  </si>
  <si>
    <t>Wertungssumme</t>
  </si>
  <si>
    <t>Auftragssumme</t>
  </si>
  <si>
    <t>9.1</t>
  </si>
  <si>
    <t>9.2</t>
  </si>
  <si>
    <t>10.1</t>
  </si>
  <si>
    <t>10.2</t>
  </si>
  <si>
    <t>16.1</t>
  </si>
  <si>
    <t>16.2</t>
  </si>
  <si>
    <t>16.3</t>
  </si>
  <si>
    <t>17.1</t>
  </si>
  <si>
    <t>17.2</t>
  </si>
  <si>
    <t>Prozent</t>
  </si>
  <si>
    <t>Landesmaßnahme / Dritte</t>
  </si>
  <si>
    <t>Maßnahme:</t>
  </si>
  <si>
    <t>Vergabenr.:</t>
  </si>
  <si>
    <t>Maßnahmennr:</t>
  </si>
  <si>
    <t>Angaben zur Maßnahme</t>
  </si>
  <si>
    <t>Projektgrundlagen</t>
  </si>
  <si>
    <r>
      <t>Bezeichnung Tabellenblatt</t>
    </r>
    <r>
      <rPr>
        <sz val="10"/>
        <color theme="1"/>
        <rFont val="Arial"/>
        <family val="2"/>
      </rPr>
      <t xml:space="preserve"> </t>
    </r>
    <r>
      <rPr>
        <sz val="8"/>
        <color theme="1"/>
        <rFont val="Arial"/>
        <family val="2"/>
      </rPr>
      <t>(mit Link)</t>
    </r>
  </si>
  <si>
    <t>Honorarübersicht</t>
  </si>
  <si>
    <t>3.2</t>
  </si>
  <si>
    <t>Bei dem Berechnungshonorar handelt es sich um ein</t>
  </si>
  <si>
    <t xml:space="preserve"> erbrachte Leistung
</t>
  </si>
  <si>
    <t>Teil dieser Angebotsabfrage, -erstellung und Abrechnung sind:</t>
  </si>
  <si>
    <t>10.3</t>
  </si>
  <si>
    <t>Honorar - Hauptauftrag</t>
  </si>
  <si>
    <t>Auszahlungsbetrag:</t>
  </si>
  <si>
    <t>Fachlich Verantwortliche für die Erbringung der vertraglichen Leistung:</t>
  </si>
  <si>
    <t>Hochbau  Land</t>
  </si>
  <si>
    <t>Hochbau  Bund</t>
  </si>
  <si>
    <t>Inhalt</t>
  </si>
  <si>
    <t>Berechnung des Honorars</t>
  </si>
  <si>
    <r>
      <rPr>
        <b/>
        <sz val="10"/>
        <color theme="1"/>
        <rFont val="Arial"/>
        <family val="2"/>
      </rPr>
      <t xml:space="preserve">GP </t>
    </r>
    <r>
      <rPr>
        <b/>
        <sz val="8"/>
        <color theme="1"/>
        <rFont val="Arial"/>
        <family val="2"/>
      </rPr>
      <t xml:space="preserve">
[EURO netto]</t>
    </r>
  </si>
  <si>
    <r>
      <rPr>
        <b/>
        <sz val="10"/>
        <color theme="1"/>
        <rFont val="Arial"/>
        <family val="2"/>
      </rPr>
      <t xml:space="preserve">EP  </t>
    </r>
    <r>
      <rPr>
        <b/>
        <sz val="8"/>
        <color theme="1"/>
        <rFont val="Arial"/>
        <family val="2"/>
      </rPr>
      <t xml:space="preserve">
[EURO netto]</t>
    </r>
  </si>
  <si>
    <t>zusätzliche Leistung</t>
  </si>
  <si>
    <t>15.1</t>
  </si>
  <si>
    <t>15.2</t>
  </si>
  <si>
    <t>15.3</t>
  </si>
  <si>
    <t>Abrechnung des Honorars</t>
  </si>
  <si>
    <t>EP</t>
  </si>
  <si>
    <t>Vertragsergänzung</t>
  </si>
  <si>
    <t>Honorar incl. Vertragsergänzungen</t>
  </si>
  <si>
    <t>Ergänzung 01</t>
  </si>
  <si>
    <t>Ergänzung 02</t>
  </si>
  <si>
    <t>Ergänzung 03</t>
  </si>
  <si>
    <t>Ergänzung 04</t>
  </si>
  <si>
    <t>Ergänzung 05</t>
  </si>
  <si>
    <t>Ergänzung 06</t>
  </si>
  <si>
    <t>Nr.</t>
  </si>
  <si>
    <t>incl. Stufenabruf Nr.:</t>
  </si>
  <si>
    <t>Folgende hier aufgeführten Kosten werden gesondert auf Einzelnachweis vergütet:</t>
  </si>
  <si>
    <t>Die Nebenkosten nach § 14 HOAI sind im Angebotsdokument anzugeben.</t>
  </si>
  <si>
    <t>Endgültiges Honorar (pauschal)</t>
  </si>
  <si>
    <t xml:space="preserve">Honorarabrechnung
</t>
  </si>
  <si>
    <t>11.1</t>
  </si>
  <si>
    <t>11.2</t>
  </si>
  <si>
    <t>11.3</t>
  </si>
  <si>
    <r>
      <t xml:space="preserve">Die Nebenkosten nach § 14 HOAI werden nicht gesondert erstattet. </t>
    </r>
    <r>
      <rPr>
        <sz val="8"/>
        <color theme="1"/>
        <rFont val="Arial"/>
        <family val="2"/>
      </rPr>
      <t>[ausgenommen Z 11.1]</t>
    </r>
  </si>
  <si>
    <t>16.4</t>
  </si>
  <si>
    <t>17.3</t>
  </si>
  <si>
    <t>Projektgrundlagen / Hinweise</t>
  </si>
  <si>
    <t>17</t>
  </si>
  <si>
    <t>18.1</t>
  </si>
  <si>
    <t>18.2</t>
  </si>
  <si>
    <t>16.99</t>
  </si>
  <si>
    <r>
      <t>Angebotssumme</t>
    </r>
    <r>
      <rPr>
        <sz val="10"/>
        <color theme="1"/>
        <rFont val="Arial"/>
        <family val="2"/>
      </rPr>
      <t xml:space="preserve"> netto</t>
    </r>
    <r>
      <rPr>
        <sz val="8"/>
        <color theme="1"/>
        <rFont val="Arial"/>
        <family val="2"/>
      </rPr>
      <t xml:space="preserve"> </t>
    </r>
    <r>
      <rPr>
        <i/>
        <sz val="8"/>
        <color theme="1"/>
        <rFont val="Arial"/>
        <family val="2"/>
      </rPr>
      <t>[ Z 12 + Z 19 ]</t>
    </r>
  </si>
  <si>
    <t>Die Angebotssumme wird zur Ermittlung der Wertungsreihenfolge herangezogen; jedoch nicht Vertragsbestandteil!</t>
  </si>
  <si>
    <r>
      <t xml:space="preserve">
Zur Bearbeitung wird die Excel-Arbeitsmappenansicht „Normal“ empfohlen.
Eintragungen in </t>
    </r>
    <r>
      <rPr>
        <b/>
        <sz val="10"/>
        <color theme="1"/>
        <rFont val="Arial"/>
        <family val="2"/>
      </rPr>
      <t>Felder mit blauem Hintergrund</t>
    </r>
    <r>
      <rPr>
        <sz val="10"/>
        <color theme="1"/>
        <rFont val="Arial"/>
        <family val="2"/>
      </rPr>
      <t xml:space="preserve"> sind dem </t>
    </r>
    <r>
      <rPr>
        <b/>
        <sz val="10"/>
        <color theme="1"/>
        <rFont val="Arial"/>
        <family val="2"/>
      </rPr>
      <t>Auftraggeber</t>
    </r>
    <r>
      <rPr>
        <sz val="10"/>
        <color theme="1"/>
        <rFont val="Arial"/>
        <family val="2"/>
      </rPr>
      <t xml:space="preserve"> vorbehalten. Eintragungen des Bieters sind unzulässig.
Die in den </t>
    </r>
    <r>
      <rPr>
        <b/>
        <sz val="10"/>
        <color theme="1"/>
        <rFont val="Arial"/>
        <family val="2"/>
      </rPr>
      <t>Teilen D und E rot hinterlegten Felder</t>
    </r>
    <r>
      <rPr>
        <sz val="10"/>
        <color theme="1"/>
        <rFont val="Arial"/>
        <family val="2"/>
      </rPr>
      <t xml:space="preserve"> sind vom </t>
    </r>
    <r>
      <rPr>
        <b/>
        <sz val="10"/>
        <color theme="1"/>
        <rFont val="Arial"/>
        <family val="2"/>
      </rPr>
      <t xml:space="preserve">Bieter </t>
    </r>
    <r>
      <rPr>
        <sz val="10"/>
        <color theme="1"/>
        <rFont val="Arial"/>
        <family val="2"/>
      </rPr>
      <t>zwingend zu befüllen, der Eintrag von "0" ist regelmäßig zulässig. Werden die Felder befüllt, wechselt die Farbe auf gelb.
Auf die Folgen unvollständiger oder unzulässiger Eintragungen des Bieters, insbesondere entsprechend der §§ 56 und 57 VgV, die auch unterschwellig entsprechend Anwendung finden können, wird hiermit hingewiesen.
Bei mehreren Angebotsdateien ist die "</t>
    </r>
    <r>
      <rPr>
        <b/>
        <sz val="10"/>
        <color theme="1"/>
        <rFont val="Arial"/>
        <family val="2"/>
      </rPr>
      <t>Angebotssumme</t>
    </r>
    <r>
      <rPr>
        <sz val="10"/>
        <color theme="1"/>
        <rFont val="Arial"/>
        <family val="2"/>
      </rPr>
      <t xml:space="preserve"> brutto" in Teil E vom Bieter manuell in das "Angebotsdokument" zu übertragen. Es gelten die Einheitspreise in der Angebotsdatei
Um unbeabsichtigten Änderungen insbesondere in den Formeln vorzubeugen, wurden die Tabellenblätter geschützt. </t>
    </r>
  </si>
  <si>
    <t>Abrechnungsstand vom: …</t>
  </si>
  <si>
    <r>
      <t xml:space="preserve">
Zur Bearbeitung wird die Excel-Arbeitsmappenansicht „Normal“ empfohlen.
Eintragungen in </t>
    </r>
    <r>
      <rPr>
        <b/>
        <sz val="10"/>
        <color theme="1"/>
        <rFont val="Arial"/>
        <family val="2"/>
      </rPr>
      <t>Felder mit blauem Hintergrund und roter Umrandung</t>
    </r>
    <r>
      <rPr>
        <sz val="10"/>
        <color theme="1"/>
        <rFont val="Arial"/>
        <family val="2"/>
      </rPr>
      <t xml:space="preserve"> (gekennzeichnet mit seitlichem roten Pfeil) sind vom </t>
    </r>
    <r>
      <rPr>
        <b/>
        <sz val="10"/>
        <color theme="1"/>
        <rFont val="Arial"/>
        <family val="2"/>
      </rPr>
      <t>Auftraggeber</t>
    </r>
    <r>
      <rPr>
        <sz val="10"/>
        <color theme="1"/>
        <rFont val="Arial"/>
        <family val="2"/>
      </rPr>
      <t xml:space="preserve"> zwingend auszufüllen. 
Es wird empfohlen, nichtbenötigte Tabellenblätter auszublenden (</t>
    </r>
    <r>
      <rPr>
        <b/>
        <sz val="10"/>
        <color theme="1"/>
        <rFont val="Arial"/>
        <family val="2"/>
      </rPr>
      <t>nicht löschen!</t>
    </r>
    <r>
      <rPr>
        <sz val="10"/>
        <color theme="1"/>
        <rFont val="Arial"/>
        <family val="2"/>
      </rPr>
      <t xml:space="preserve">). Dies ist auch mit ganzen Zeilen oder Spalten möglich.
Beim Einfügen von zusätzlichen Zeilen mit Kontrollkästchen, müssen die Zellverknüpfungen manuel angepasst werden.
Bei mehreren Angebotsdateien ist die Bezeichnung der Honorarangebotsdatei manuell in das "Angebotsdokument" zu übertragen.
Um unbeabsichtigten Änderungen insbesondere in den Formeln vorzubeugen, wurden die Tabellenblätter geschützt. </t>
    </r>
  </si>
  <si>
    <t>Z 1 und 2: - frei -</t>
  </si>
  <si>
    <r>
      <t xml:space="preserve">Vorläufiges Honorar </t>
    </r>
    <r>
      <rPr>
        <sz val="8"/>
        <color theme="1"/>
        <rFont val="Arial"/>
        <family val="2"/>
      </rPr>
      <t>(Abrechnung erfolgt nach tatsächlicher Menge)</t>
    </r>
  </si>
  <si>
    <t xml:space="preserve">Leistungen </t>
  </si>
  <si>
    <t>Honorar für die Leistungen wird vereinbart in Höhe von</t>
  </si>
  <si>
    <t>Honorar für Freiberufliche Dienstleistungen in Höhe von</t>
  </si>
  <si>
    <r>
      <t xml:space="preserve">Stundensätze für Leistungsänderungen </t>
    </r>
    <r>
      <rPr>
        <b/>
        <sz val="8"/>
        <color theme="1"/>
        <rFont val="Arial"/>
        <family val="2"/>
      </rPr>
      <t>(soweit nicht über Leistungsposition zu vergüten)</t>
    </r>
  </si>
  <si>
    <t>Vertreter</t>
  </si>
  <si>
    <t>Leistung</t>
  </si>
  <si>
    <t>siehe Teil D</t>
  </si>
  <si>
    <t>Teil D</t>
  </si>
  <si>
    <t>D</t>
  </si>
  <si>
    <t xml:space="preserve">Festlegung der Leistungen </t>
  </si>
  <si>
    <t>Leistungsbeschreibung</t>
  </si>
  <si>
    <t>Leistungen</t>
  </si>
  <si>
    <t>Summe</t>
  </si>
  <si>
    <r>
      <t>Beschreibung der Leistungen</t>
    </r>
    <r>
      <rPr>
        <sz val="8"/>
        <color rgb="FF0070C0"/>
        <rFont val="Arial"/>
        <family val="2"/>
      </rPr>
      <t xml:space="preserve">
</t>
    </r>
  </si>
  <si>
    <t>Z 4 bis 8: - frei -</t>
  </si>
  <si>
    <t xml:space="preserve"> - frei - </t>
  </si>
  <si>
    <t>psch</t>
  </si>
  <si>
    <t>4.06</t>
  </si>
  <si>
    <t>4.07</t>
  </si>
  <si>
    <t>4.08</t>
  </si>
  <si>
    <t>4.09</t>
  </si>
  <si>
    <t>3.06</t>
  </si>
  <si>
    <t>3.07</t>
  </si>
  <si>
    <t>3.08</t>
  </si>
  <si>
    <t>3.09</t>
  </si>
  <si>
    <t>1.04</t>
  </si>
  <si>
    <t>1.05</t>
  </si>
  <si>
    <t>1.06</t>
  </si>
  <si>
    <t>5.04</t>
  </si>
  <si>
    <t>5.05</t>
  </si>
  <si>
    <t>5.06</t>
  </si>
  <si>
    <t>Titel 1</t>
  </si>
  <si>
    <t xml:space="preserve">Summe Titel 1 </t>
  </si>
  <si>
    <t>Titel 2</t>
  </si>
  <si>
    <t xml:space="preserve">Summe Titel 2  </t>
  </si>
  <si>
    <t>Titel 3</t>
  </si>
  <si>
    <t xml:space="preserve">Summe Titel 3 </t>
  </si>
  <si>
    <t>Titel 4</t>
  </si>
  <si>
    <t xml:space="preserve">Summe Titel 4  </t>
  </si>
  <si>
    <t xml:space="preserve">Titel 5 </t>
  </si>
  <si>
    <t xml:space="preserve">Summe Titel 5 </t>
  </si>
  <si>
    <t xml:space="preserve">Prognose </t>
  </si>
  <si>
    <t xml:space="preserve">Summe über alle Titel </t>
  </si>
  <si>
    <t>Ingenieur nach Ing.-Gesetz</t>
  </si>
  <si>
    <t>Faunistische Leistungen</t>
  </si>
  <si>
    <t>techn. Zeichner und sonst. Mitarbeiter</t>
  </si>
  <si>
    <t>Vorbereitende Tätigkeiten</t>
  </si>
  <si>
    <t>Erstellen eines Begehungs- und Einsatzplans der einzelnen</t>
  </si>
  <si>
    <t>faunistischen Experten</t>
  </si>
  <si>
    <t>Mitwirken bei der Einholung erforderlicher Genehmigungen</t>
  </si>
  <si>
    <t xml:space="preserve">Genehmigungen wie Betretungserlaubnis, ggf. artenschutzrechtliche Ausnahmen, etc. </t>
  </si>
  <si>
    <t>Mitwirken bei der Information betroffener Dritter</t>
  </si>
  <si>
    <t>Information der betroffenen Eigentümer, Kommunen, Forstverwaltungen, Jägergemeinschaft usw.</t>
  </si>
  <si>
    <t>Vorbereiten der Kartiergrundlagen und Materialien</t>
  </si>
  <si>
    <t>Erstellen der Geländekarten, ggf. Aufstellen und Kalibrieren erforderlicher Geräte (z. B., Einrichten von GPS-Mapper), Bestellen von Telemetriesendern, Netzfangmaterial, Hydrophone mit Aufnahmeeinheit, Tierfallen, usw.</t>
  </si>
  <si>
    <t>Optionale Leistungen</t>
  </si>
  <si>
    <t>2.02.1</t>
  </si>
  <si>
    <t xml:space="preserve">Begründete logistische Tätigkeiten wie Ortswechsel </t>
  </si>
  <si>
    <t>oder Orientierung</t>
  </si>
  <si>
    <t>Durchführen der Erhebungen</t>
  </si>
  <si>
    <t>Artengruppen übergreifend</t>
  </si>
  <si>
    <t xml:space="preserve">Kartierung von Baumhöhlen u. -spalten </t>
  </si>
  <si>
    <t>gemäß Methodenblatt V3:</t>
  </si>
  <si>
    <t>2.02.2</t>
  </si>
  <si>
    <t>2.02.3</t>
  </si>
  <si>
    <t>2.02.4</t>
  </si>
  <si>
    <t>2.02.5</t>
  </si>
  <si>
    <t>2.02.6</t>
  </si>
  <si>
    <t>2.02.7</t>
  </si>
  <si>
    <t>2.02.8</t>
  </si>
  <si>
    <t>2.02.9</t>
  </si>
  <si>
    <t>2.02.10</t>
  </si>
  <si>
    <t>2.02.11</t>
  </si>
  <si>
    <t>2.02.12</t>
  </si>
  <si>
    <t>2.02.13</t>
  </si>
  <si>
    <t>2.02.14</t>
  </si>
  <si>
    <t>2.02.15</t>
  </si>
  <si>
    <t>2.02.16</t>
  </si>
  <si>
    <t>2.02.17</t>
  </si>
  <si>
    <t>2.02.18</t>
  </si>
  <si>
    <t>2.02.19</t>
  </si>
  <si>
    <t>2.02.20</t>
  </si>
  <si>
    <t>2.02.21</t>
  </si>
  <si>
    <t>2.02.22</t>
  </si>
  <si>
    <t>2.02.23</t>
  </si>
  <si>
    <t>2.02.24</t>
  </si>
  <si>
    <t>2.02.25</t>
  </si>
  <si>
    <t>2.02.26</t>
  </si>
  <si>
    <t>2.02.27</t>
  </si>
  <si>
    <t>2.02.28</t>
  </si>
  <si>
    <t>2.02.29</t>
  </si>
  <si>
    <t>2.02.30</t>
  </si>
  <si>
    <t>2.02.31</t>
  </si>
  <si>
    <t>2.02.32</t>
  </si>
  <si>
    <t>2.02.33</t>
  </si>
  <si>
    <t>2.02.34</t>
  </si>
  <si>
    <t>2.02.35</t>
  </si>
  <si>
    <t>2.02.36</t>
  </si>
  <si>
    <t>2.02.37</t>
  </si>
  <si>
    <t>2.02.38</t>
  </si>
  <si>
    <t>2.02.39</t>
  </si>
  <si>
    <t>2.02.40</t>
  </si>
  <si>
    <t xml:space="preserve">Geländearbeiten </t>
  </si>
  <si>
    <t xml:space="preserve">Eier- und Jungraupensuche Großer Feuerfalter gemäß </t>
  </si>
  <si>
    <t>Methodenblatt F8:</t>
  </si>
  <si>
    <t xml:space="preserve">Raupensuche Nachtkerzenschwärmer gemäß </t>
  </si>
  <si>
    <t>Methodenblatt F10:</t>
  </si>
  <si>
    <t>Heckenwollafter gemäß Methodenblatt F13:</t>
  </si>
  <si>
    <t>Faunistische Begleitung der landschaftsplanerischen Fachbeiträge</t>
  </si>
  <si>
    <t xml:space="preserve">Begleiten des Fachplaners bei der Erstellung des </t>
  </si>
  <si>
    <t>landschaftsplanerischen Fachbeitrags auf der jeweiligen Planungsebene</t>
  </si>
  <si>
    <t>und Karte</t>
  </si>
  <si>
    <t xml:space="preserve">Zusammenfassendes Darstellen der Ergebnisse in Text  </t>
  </si>
  <si>
    <t xml:space="preserve">Mitwirken bei der Abstimmung mit der Natur-schutz und </t>
  </si>
  <si>
    <t>Landespflege zuständigen Behörde</t>
  </si>
  <si>
    <t>Abstimmen der vorläufigen Fassung mit dem Auftraggeber</t>
  </si>
  <si>
    <t xml:space="preserve">Darlegen der zwingenden Gründe des überwiegenden </t>
  </si>
  <si>
    <t>öffentlichen Interesses</t>
  </si>
  <si>
    <t xml:space="preserve">Darstellen der Beratungsempfehlung in der mit dem </t>
  </si>
  <si>
    <t>Auftraggeber abgestimmten Fassung in Text und Karte</t>
  </si>
  <si>
    <t xml:space="preserve">- Zusammenfassendes Darstellen der vorläufigen Fassung der Beratungsempfehlung in Text und Karte </t>
  </si>
  <si>
    <t>- Übernehmen der Planrechtfertigung und der zwingenden Gründe des öffentlichen Interesses aus den Beiträgen der an der Planung Beteiligten 
- Mitwirken bei der Feststellung des Überwiegens des öffentlichen Interesses im Verhältnis zum besonderen Artenschutzrecht nach BNatSchG</t>
  </si>
  <si>
    <t>Einarbeiten von Prüfanmerkungen des Auftraggebers in die vorläufige Fassung.
Abschlussbesprechung und Übergabe der endgültigen Fassung der Dokumentation in der vertraglich vereinbarten Form</t>
  </si>
  <si>
    <t>sofern es vertiefte Kenntnisse zu der Lebensweise einzelner Arten und deren Lebensstätten bedarf:</t>
  </si>
  <si>
    <t>-  Beratung bei der Einschätzung der Empfindlichkeit gegenüber Projektwirkungen
- Iterative Beratung bei Planänderungen
- Mitwirkung bei der Suche nach geeigneten Maßnahmenflächen</t>
  </si>
  <si>
    <t>- Detailplanung der Maßnahmen
- Beurteilung und Begründung der Wirksamkeit vorgesehener Maßnahmen
- Beratung beim Austausch von Maßnahmenflächen (Eignungsprüfung der Flächen)</t>
  </si>
  <si>
    <t>-  Teilnahme und Beratung bei Erörterungsterminen
- Teilnahme und Beratung bei öffentlichen Sitzungen 
- Teilnahme und Beratung bei Gemeinderatsterminen</t>
  </si>
  <si>
    <t>- Beratung zu technischen Methoden zur Umsiedlung von 
Tierarten 
- Beratung zur Anlage spezieller Lebensstätten (z. B. Fleder-mausquartiere in Bauwerken, Brutmeiler Hirschkäfer,  usw.) 
- Beratung zu technischen Einrichtungen wie z. B. Irritations-wänden, Leiteinrichtungen  oder Querungshilfen</t>
  </si>
  <si>
    <t>3.10</t>
  </si>
  <si>
    <t xml:space="preserve">Darstellen der Dokumentation in der mit dem Auftraggeber </t>
  </si>
  <si>
    <t>abgestimmten Fassung in Text und Karten</t>
  </si>
  <si>
    <t xml:space="preserve">Mitwirken bei der Abstimmung mit der für Naturschutz und </t>
  </si>
  <si>
    <t>Landschaftspflege zuständigen Behörde</t>
  </si>
  <si>
    <t xml:space="preserve">Zusammenfassendes Darstellen der Ergebnisse in Text </t>
  </si>
  <si>
    <t xml:space="preserve">Beurteilen der Ergebnisse entsprechend dem jeweiligen </t>
  </si>
  <si>
    <t>landschaftsplanerischen Fachbeitrag gemäß dem Gutachten:</t>
  </si>
  <si>
    <t>Darstellen und Analysieren  / Bewerten der erhobenen Daten</t>
  </si>
  <si>
    <t>entsprechend den Angaben in den jeweiligen Methodenblättern</t>
  </si>
  <si>
    <t xml:space="preserve">Beschreiben der Vorgehensweise, ggf. mit Methodenkritik </t>
  </si>
  <si>
    <t>für jede untersuchte Tiergruppe</t>
  </si>
  <si>
    <t>Weichen die tatsächlich erhobenen Einheiten von den ausgeschriebenen Einheiten ab, ist dies begründend darzustellen.</t>
  </si>
  <si>
    <t>Darstellen der im Gelände erhobenen Grundlagendaten in fortlaufender Reihenfolge nach Ort und Anzahl (Rohdaten) und deren Analyse und Bewertung entsprechend der Dokumentation in den jeweiligen Methodenblättern.</t>
  </si>
  <si>
    <t>'- Einarbeiten der Änderungen gem. dem Ergebnis der Abstimmung mit der für Naturschutz und Landschaftspflege zuständigen Behörde.
- Einarbeiten von Prüfanmerkungen des Auftraggebers in die vorläufige Fassung.
- Abschlussbesprechung und Übergabe der endgültigen Fassung der Dokumentation in der vertraglich vereinbarten Form.</t>
  </si>
  <si>
    <r>
      <t xml:space="preserve">Für den </t>
    </r>
    <r>
      <rPr>
        <b/>
        <i/>
        <sz val="9"/>
        <color rgb="FF0070C0"/>
        <rFont val="Arial"/>
        <family val="2"/>
      </rPr>
      <t>Landschaftspflegerischen Begleitplan (LBP):</t>
    </r>
  </si>
  <si>
    <t>Beurteilen der faunistischen Ergebnisse im Hinblick auf: 
- 'räumliche Ausdehnung und Verteilung einer Art,
- essenzielle Habitatelemente oder Teilhabitate,
- Habitate mit erhöhter Aufenthaltswahrscheinlichkeit bzw. Nachweishäufigkeit,
- essenzielle Leitstrukturen und Wanderbeziehungen</t>
  </si>
  <si>
    <t>Die Beurteilung ist für den Bearbeiter des LBP so aufzubereiten, dass 
- die fachlich korrekte Einschätzung der Beeinträchtigung der Leistungs- und Funktionsfähigkeit des Naturhaushaltes im Sinne der naturschutzrechtlichen Eingriffsregelung,
- die Möglichkeit zur Vermeidung, Ausgleichbarkeit bzw. Ersetzbarkeit im Sinne der naturschutzrechtlichen Eingriffsregelung,
- die Ausgestaltung der Kompensationsmaßnahmen in Hinblick auf die Zielsetzung, Ausführung und Effizienzkontrolle
möglich wird.</t>
  </si>
  <si>
    <r>
      <t xml:space="preserve">Für die </t>
    </r>
    <r>
      <rPr>
        <b/>
        <i/>
        <sz val="9"/>
        <color rgb="FF0070C0"/>
        <rFont val="Arial"/>
        <family val="2"/>
      </rPr>
      <t>FFH-Verträglichkeitsprüfungen (FFH-VP)</t>
    </r>
    <r>
      <rPr>
        <i/>
        <sz val="9"/>
        <color rgb="FF0070C0"/>
        <rFont val="Arial"/>
        <family val="2"/>
      </rPr>
      <t>:</t>
    </r>
  </si>
  <si>
    <t>Beurteilen der faunistischen Ergebnisse im Hinblick auf: 
- Erhaltungszustand
- maßgebliche Gebietsbestandteile,
- essenzielle Habitatelemente oder Teilhabitate,
- Habitate mit erhöhter Aufenthaltswahrscheinlichkeit bzw. Nachweishäufigkeit,
- essenzielle Leitstrukturen und Wanderbeziehungen.</t>
  </si>
  <si>
    <t>Die Beurteilung ist für den Bearbeiter der FFH-VP so aufzubereiten, dass 
- Aussagen zur Erheblichkeit der Beeinträchtigung der für die Erhaltungsziele oder den Schutzzweck maßgeblichen Bestandteile,
- die Ableitung von Schadensbegrenzungs- oder Kohärenzsicherungsmaßnahmen
möglich wird.</t>
  </si>
  <si>
    <r>
      <t xml:space="preserve">Für den </t>
    </r>
    <r>
      <rPr>
        <b/>
        <i/>
        <sz val="9"/>
        <color rgb="FF0070C0"/>
        <rFont val="Arial"/>
        <family val="2"/>
      </rPr>
      <t>Artenschutzbeitrag (ASB)</t>
    </r>
    <r>
      <rPr>
        <i/>
        <sz val="9"/>
        <color rgb="FF0070C0"/>
        <rFont val="Arial"/>
        <family val="2"/>
      </rPr>
      <t>:</t>
    </r>
  </si>
  <si>
    <t>Beurteilen der faunistischen Ergebnisse in Hinblick auf:
- Fortpflanzungs- und Ruhestätten im räumlichen Zusammenhang,
- Abgrenzung der lokalen Population,
- Bewertung der Bedeutung des untersuchten Bestandes im Wirkraum für die lokale Population,
- essenzielle Habitatelemente oder Teilhabitate,
- Habitate mit erhöhter Aufenthaltswahrscheinlichkeit bzw. Nachweishäufigkeit,
- essenzielle Leitstrukturen und Wanderbeziehungen,
- Erhaltungszustand der lokalen Population.</t>
  </si>
  <si>
    <t>Die Beurteilung ist für den Bearbeiter der artenschutzrechtlichen Prüfung so aufzuberei-ten, dass 
- Aussagen zum Eintreten von Verbotstatbeständen nach,
- (eine Aussage auf Ebene der Vorplanung (UVS) in Hinblick auf artenschutzrechtliche Zulassungshindernisse des Projekts),
- die Möglichkeit zur Vermeidung artenschutzrechtlicher Verbote,
- die Ableitung von Vermeidungs- und CEF-/ FCS-Maßnahmen
möglich wird.</t>
  </si>
  <si>
    <t>Strukturkartierung in Wäldern gemäß Methodenblatt V4:</t>
  </si>
  <si>
    <t>Avifauna</t>
  </si>
  <si>
    <t>Revierkartierung Brutvögel gemäß Methodenblatt V1:</t>
  </si>
  <si>
    <t>Horstkartierung Brutvögel gemäß Methodenblatt V2:</t>
  </si>
  <si>
    <t>Rastvogelkartierung gemäß Methodenblatt V5:</t>
  </si>
  <si>
    <t xml:space="preserve">…... Begehungen à …… min/Beobachtungspunkt an …… Punkten </t>
  </si>
  <si>
    <t>Säugetiere</t>
  </si>
  <si>
    <t xml:space="preserve">Lockstockmethode (Wildkatze) gemäß Methodenblatt S1: </t>
  </si>
  <si>
    <t>Präparation, Ausbringung und Einholen à 30 min pro Lockstock von …… Stöcken
 …… Kontrollen à 30 min pro Lockstock von …… Stöcken</t>
  </si>
  <si>
    <t>Spurensuche Biber gemäß Methodenblatt S2:</t>
  </si>
  <si>
    <t>Spurensuche Fischotter gemäß Methodenblatt S2:</t>
  </si>
  <si>
    <t>4 Begehungen à 30 min/km auf insgesamt …… km</t>
  </si>
  <si>
    <t>Erfassung von Feldhamsterbauen gemäß Methodenblatt S3:</t>
  </si>
  <si>
    <t>2 Begehungen à 2 h/ha auf insgesamt …… ha</t>
  </si>
  <si>
    <t>Methodenblatt S 4:</t>
  </si>
  <si>
    <t>Erfassung mit Nistkästen (Haselmaus) gemäß</t>
  </si>
  <si>
    <t>Erfassung mit Niströhren (Haselmaus) gemäß</t>
  </si>
  <si>
    <t>Freinest- und Fraßspurensuche (Haselmaus) gemäß</t>
  </si>
  <si>
    <t xml:space="preserve">Methodenblatt S 5: </t>
  </si>
  <si>
    <t>Erfassung von Erdbauen (Dachs) gemäß Methodenblatt S 6:</t>
  </si>
  <si>
    <t>Transsektkartierung Fledermäuse gemäß Methodenblatt FM1:</t>
  </si>
  <si>
    <t>Methodenblatt FM2:</t>
  </si>
  <si>
    <t xml:space="preserve">Horchboxenuntersuchung (Fledermäuse) gemäß </t>
  </si>
  <si>
    <t>Netzfang Fledermäuse gemäß Methodenblatt FM3:</t>
  </si>
  <si>
    <t xml:space="preserve">Aktionsraumtelemetrie Fledermäuse gemäß </t>
  </si>
  <si>
    <t>Methodenblatt FM4:</t>
  </si>
  <si>
    <t>Quartiertelemetrie Fledermäuse gemäß Methodenblatt FM4:</t>
  </si>
  <si>
    <t>geschätzter Zeitbedarf …… h</t>
  </si>
  <si>
    <t>Verfolgung von …… Tieren über ca. …… Tage, 
geschätzter Zeitbedarf …… h</t>
  </si>
  <si>
    <t>…… Standorte mit Netzen á 80 - 100 m Länge, 3 - 5 m Höhe an  …… Terminen;
…… Standorte mit Netzen á   5 -     9 m Länge, 3 - 5 m Höhe an  …… Terminen;
…… Netzfangstandorte (Summe);
…… h/Person mit …… Personen an …… Terminen</t>
  </si>
  <si>
    <t>Einsatz von …… Horchboxen über …… Phasen á mindestens 3 Tage;
Einsatz von …… Horchboxen über …… Phasen á mindestens 7 Tage;
Einsatz von …… Horchboxen über die Aktivitätsphase eines Jahres;
Auf- und Abbau …… min/Horchbox und Aufnahmephase für  …… Boxen</t>
  </si>
  <si>
    <t>1 Ersterfassung à …… min/ha auf …… ha;
3 Kontrollen à …… min/ha auf …… ha</t>
  </si>
  <si>
    <t>1 Begehungen à …… h/ha</t>
  </si>
  <si>
    <t>Amphibien</t>
  </si>
  <si>
    <t>Erfassung von Laichgewässern gemäß Methodenblatt A1:</t>
  </si>
  <si>
    <t>Ausbringen und Einsammeln von …… Schalbrettern;
Zeitaufwand, insgesamt: …… h</t>
  </si>
  <si>
    <t xml:space="preserve">Ausbringung von Wasserfallen (Molche) gemäß </t>
  </si>
  <si>
    <t>Methodenblatt A3:</t>
  </si>
  <si>
    <t>Ausbringen von …… Wasserfallen in …… Gewässer(n);
Ausbringen der Fallen: …… h;
Einholung, Kontrolle der Fallen und Bestimmung: …… h</t>
  </si>
  <si>
    <t>Methodenblatt A4:</t>
  </si>
  <si>
    <t>Ausbringen von insges. …. Aufnahmegeräten, incl. Hydrophon 
in ...... Gewässer(n) à 1 h/Gewässer</t>
  </si>
  <si>
    <t>Amphibienfangzaun gemäß Methodenblatt A5:</t>
  </si>
  <si>
    <t>Reptilien</t>
  </si>
  <si>
    <t>Sichtbeobachtung gemäß Methodenblatt R1:</t>
  </si>
  <si>
    <t>Punkttaxierung gemäß Methodenblatt R1:</t>
  </si>
  <si>
    <t xml:space="preserve">Ausbringen und Einholen von künstlichen Verstecken </t>
  </si>
  <si>
    <t>gemäß Methodenblatt R1:</t>
  </si>
  <si>
    <t>...... Begehungen an ...... Beobachtungspunkt(en) à 6 h/Pkt.</t>
  </si>
  <si>
    <t>Fische und Rundmäuler</t>
  </si>
  <si>
    <t>Habitatstrukturkartierung gemäß Methodenblatt Fi1:</t>
  </si>
  <si>
    <t xml:space="preserve">Elektrobefischung gemäß Methodenblatt Fi2: </t>
  </si>
  <si>
    <t>Zusätzlicher Einsatz eines Bootes (zus. Kartierungsaufwand)</t>
  </si>
  <si>
    <t xml:space="preserve">...... Punktstellen im offenen Wasser </t>
  </si>
  <si>
    <t>Befischung von Gewässern über 5 m Breite:
...... Probestrecken à 100 m im Uferbereich mit ...... h/100 m</t>
  </si>
  <si>
    <t>Gewässer bis 5 m Breite: 
...... Probestrecken à 100 m Gewässer à …... h Beprobungszeit</t>
  </si>
  <si>
    <t>Gewässer bis 1,5 m Breite: 
...... Probestrecken à 100 m Gewässer à 1 h Beprobungszeit</t>
  </si>
  <si>
    <t>...... h/km Gewässer bei ...... km Länge</t>
  </si>
  <si>
    <t>Tag- und Nachtfalter</t>
  </si>
  <si>
    <t>2.02.41</t>
  </si>
  <si>
    <t>2.02.42</t>
  </si>
  <si>
    <t>2.02.43</t>
  </si>
  <si>
    <t>2.02.44</t>
  </si>
  <si>
    <t>2.02.45</t>
  </si>
  <si>
    <t>2.02.46</t>
  </si>
  <si>
    <t>2.02.47</t>
  </si>
  <si>
    <t>2.02.48</t>
  </si>
  <si>
    <t>2.02.49</t>
  </si>
  <si>
    <t>2.02.50</t>
  </si>
  <si>
    <t>Xylobionte Käfer</t>
  </si>
  <si>
    <t>2.02.51</t>
  </si>
  <si>
    <t>2.02.52</t>
  </si>
  <si>
    <t>2.02.53</t>
  </si>
  <si>
    <t>2.02.54</t>
  </si>
  <si>
    <t>2.02.55</t>
  </si>
  <si>
    <t>2.02.57</t>
  </si>
  <si>
    <t>2.02.56</t>
  </si>
  <si>
    <t>2.02.58</t>
  </si>
  <si>
    <t>2.02.59</t>
  </si>
  <si>
    <t>2.02.60</t>
  </si>
  <si>
    <t>2.02.61</t>
  </si>
  <si>
    <t>Wasserkäfer</t>
  </si>
  <si>
    <t>Reusenfallen gemäß Methodenblatt WK1:</t>
  </si>
  <si>
    <t>Laufkäfer</t>
  </si>
  <si>
    <t>2.02.62</t>
  </si>
  <si>
    <t>2.02.63</t>
  </si>
  <si>
    <t>2.02.64</t>
  </si>
  <si>
    <t>2.02.65</t>
  </si>
  <si>
    <t>2.02.66</t>
  </si>
  <si>
    <t>2.02.67</t>
  </si>
  <si>
    <t>2.02.68</t>
  </si>
  <si>
    <t>2.02.69</t>
  </si>
  <si>
    <t>Libellen</t>
  </si>
  <si>
    <t>Krebse</t>
  </si>
  <si>
    <t>2.02.70</t>
  </si>
  <si>
    <t>2.02.71</t>
  </si>
  <si>
    <t>2.02.72</t>
  </si>
  <si>
    <t>2.02.73</t>
  </si>
  <si>
    <t>Schnecken und Muscheln</t>
  </si>
  <si>
    <t>2.02.74</t>
  </si>
  <si>
    <t>2.02.75</t>
  </si>
  <si>
    <t>2.02.76</t>
  </si>
  <si>
    <t>2.02.77</t>
  </si>
  <si>
    <t>2.02.78</t>
  </si>
  <si>
    <t>2.02.79</t>
  </si>
  <si>
    <t>2.02.80</t>
  </si>
  <si>
    <t>2.02.81</t>
  </si>
  <si>
    <t>2.02.82</t>
  </si>
  <si>
    <t>2.02.83</t>
  </si>
  <si>
    <t>2.02.84</t>
  </si>
  <si>
    <t>Heuschrecken</t>
  </si>
  <si>
    <t>Wildbienen</t>
  </si>
  <si>
    <t>2.03.1</t>
  </si>
  <si>
    <t>Auswertung und Nachbestimmung</t>
  </si>
  <si>
    <t>2.03.2</t>
  </si>
  <si>
    <t>2.03.3</t>
  </si>
  <si>
    <t>2.03.4</t>
  </si>
  <si>
    <t>2.03.5</t>
  </si>
  <si>
    <t>2.03.6</t>
  </si>
  <si>
    <t>2.03.7</t>
  </si>
  <si>
    <t>2.03.8</t>
  </si>
  <si>
    <t>2.03.9</t>
  </si>
  <si>
    <t>2.03.10</t>
  </si>
  <si>
    <t>2.03.11</t>
  </si>
  <si>
    <t>2.03.12</t>
  </si>
  <si>
    <t>2.03.13</t>
  </si>
  <si>
    <t>2.03.14</t>
  </si>
  <si>
    <t>2.03.15</t>
  </si>
  <si>
    <t>2.03.16</t>
  </si>
  <si>
    <t xml:space="preserve"> Wildbienen</t>
  </si>
  <si>
    <t xml:space="preserve">Artdetermination inkl. Präparation gemäß Methodenblatt W1: </t>
  </si>
  <si>
    <t>......Probeflächen à  ...... h/Probefläche</t>
  </si>
  <si>
    <t>Überprüfung der Belegnahme von Arten der Gattung Vertigo</t>
  </si>
  <si>
    <t>im Labor gemäß Methodenblatt SM1:</t>
  </si>
  <si>
    <t>...... Probeflächen à ...... h/Probeflächen</t>
  </si>
  <si>
    <t xml:space="preserve">Aufarbeitung der Lockersubstratproben gemäß </t>
  </si>
  <si>
    <t>Methodenblatt SM2:</t>
  </si>
  <si>
    <t>...... Substratproben à ...... h/Substratprobe</t>
  </si>
  <si>
    <r>
      <rPr>
        <u/>
        <sz val="10"/>
        <color theme="1"/>
        <rFont val="Arial"/>
        <family val="2"/>
      </rPr>
      <t>Sortierung der Falleninhalte</t>
    </r>
    <r>
      <rPr>
        <sz val="10"/>
        <color theme="1"/>
        <rFont val="Arial"/>
        <family val="2"/>
      </rPr>
      <t xml:space="preserve"> gemäß Methodenblatt LK1:</t>
    </r>
  </si>
  <si>
    <t>...... Fallen à ...... min/Falle</t>
  </si>
  <si>
    <r>
      <rPr>
        <u/>
        <sz val="10"/>
        <color theme="1"/>
        <rFont val="Arial"/>
        <family val="2"/>
      </rPr>
      <t>Artdetermination Fallen</t>
    </r>
    <r>
      <rPr>
        <sz val="10"/>
        <color theme="1"/>
        <rFont val="Arial"/>
        <family val="2"/>
      </rPr>
      <t xml:space="preserve"> gemäß Methodenblatt LK1:</t>
    </r>
  </si>
  <si>
    <r>
      <rPr>
        <u/>
        <sz val="10"/>
        <color theme="1"/>
        <rFont val="Arial"/>
        <family val="2"/>
      </rPr>
      <t>Artdetermination Handfänge</t>
    </r>
    <r>
      <rPr>
        <sz val="10"/>
        <color theme="1"/>
        <rFont val="Arial"/>
        <family val="2"/>
      </rPr>
      <t xml:space="preserve"> gemäß Methodenblatt LK1:</t>
    </r>
  </si>
  <si>
    <t>..... Probeflächen à ...... min/Probefläche</t>
  </si>
  <si>
    <t xml:space="preserve">Auswertung der Proben im Labor Juchtenkäfer/Eremit </t>
  </si>
  <si>
    <t xml:space="preserve">gemäß Methodenblatt XK7: </t>
  </si>
  <si>
    <t xml:space="preserve">Auswertung inkl. Bewertung gemäß Methodenblatt Fi2: </t>
  </si>
  <si>
    <t>...... Probestrecken à ...... h/Probestrecken</t>
  </si>
  <si>
    <t xml:space="preserve">Analyse von Amphibienrufaufnahmen (Knoblauchkröte) </t>
  </si>
  <si>
    <t xml:space="preserve">mit einem Hydrophon gemäß Methodenblatt A4: </t>
  </si>
  <si>
    <t>...... Aufnahmephasen mit ...... Aufnahmegeräten
 à 4 h/Aufnahmephase und -gerät</t>
  </si>
  <si>
    <t xml:space="preserve">Analyse von Fledermausrufaufnahmen </t>
  </si>
  <si>
    <t>Analyse von Telemetriedaten gem. Methodenblatt FM4</t>
  </si>
  <si>
    <t>...... Telemetrie-Sender à  ...... h/Sender</t>
  </si>
  <si>
    <t>gem. Methodenblättern FM1, FM2 mit:
...... Horchboxen à  ...... h/Horchbox</t>
  </si>
  <si>
    <t xml:space="preserve">Analyse der Haarproben von Lockstöcken (Wildkatze) auf </t>
  </si>
  <si>
    <t>Artniveau gemäß Methodenblatt S1</t>
  </si>
  <si>
    <t>Individuenniveau gemäß Methodenblatt S1</t>
  </si>
  <si>
    <r>
      <t xml:space="preserve">Revierkartierung Brutvögel, Arten </t>
    </r>
    <r>
      <rPr>
        <u/>
        <sz val="10"/>
        <color theme="1"/>
        <rFont val="Arial"/>
        <family val="2"/>
      </rPr>
      <t xml:space="preserve">besonderer </t>
    </r>
    <r>
      <rPr>
        <sz val="10"/>
        <color theme="1"/>
        <rFont val="Arial"/>
        <family val="2"/>
      </rPr>
      <t>Planungsrelevanz</t>
    </r>
  </si>
  <si>
    <t>gemäß Methodenblatt V1:</t>
  </si>
  <si>
    <r>
      <t xml:space="preserve">Revierkartierung Brutvögel, Arten </t>
    </r>
    <r>
      <rPr>
        <u/>
        <sz val="10"/>
        <color theme="1"/>
        <rFont val="Arial"/>
        <family val="2"/>
      </rPr>
      <t xml:space="preserve">allgemeiner </t>
    </r>
    <r>
      <rPr>
        <sz val="10"/>
        <color theme="1"/>
        <rFont val="Arial"/>
        <family val="2"/>
      </rPr>
      <t xml:space="preserve">Planungsrelevanz </t>
    </r>
  </si>
  <si>
    <t xml:space="preserve">Ermittlung theoretischer Reviermittelpunkte und 
Bestimmung Brutstatus gem. Südbeck et al. (2005) </t>
  </si>
  <si>
    <t xml:space="preserve">Dichteschätzungen über Analogieschlüsse von den Probeflächen auf vergleichbare Habitate im Wirkraum </t>
  </si>
  <si>
    <t xml:space="preserve">entsprechend dem Gutachten „Leistungsbeschreibungen für faunistische Untersuchungen im Zusammenhang mit landschaftsplanerischen Fachbeiträgen und Artenschutzbeitrag“ </t>
  </si>
  <si>
    <t xml:space="preserve">Habitat- bzw. probeflächenbezogene Kartierung des </t>
  </si>
  <si>
    <t>Artenspektrums gemäß Methodenblatt W1:</t>
  </si>
  <si>
    <t>1 Übersichtsbegehung zur Probeflächenauswahl auf ...... ha mit 3 min/ha;
...... Begehungen auf jeweils ...... Probeflächen mit 
...... h/Probefläche pro Begehung</t>
  </si>
  <si>
    <t>Artenspektrums gemäß Methodenblatt H1:</t>
  </si>
  <si>
    <t>...... Begehungen auf jeweils ...... Probeflächen à ...... ha mit 
...... h/Probefläche pro Begehung</t>
  </si>
  <si>
    <t>Erfassung der Imagines Apollofalter gemäß Methodenblatt F1:</t>
  </si>
  <si>
    <t>1 Begehung zur Erfassung des Flugzeitbeginns
2 Begehungen auf jeweils ...... km Transekt à ...... h/km</t>
  </si>
  <si>
    <t xml:space="preserve">Erfassung der Imagines Schwarzer Apollofalter gemäß </t>
  </si>
  <si>
    <t>Methodenblatt F2:</t>
  </si>
  <si>
    <t>Erfassung der Imagines Heller und Dunkler Wiesenknopf-</t>
  </si>
  <si>
    <t>Ameisenbläuling gemäß Methodenblatt F4:</t>
  </si>
  <si>
    <t xml:space="preserve">Erfassung der Imagines Spanische Flagge gemäß </t>
  </si>
  <si>
    <t>Methodenblatt F5:</t>
  </si>
  <si>
    <t>Suche nach Bohrmehlausstoß gem. Methodenblatt F11:</t>
  </si>
  <si>
    <t>Standardisierte Probeflächenkartierung Transekte der Tagfalter</t>
  </si>
  <si>
    <t>allgemeiner Planungsrelevanz zur Hauptflugzeit und/oder Suche nach Präimaginalstadien gem. Methodenblatt F15:</t>
  </si>
  <si>
    <r>
      <t xml:space="preserve">Standardisierte </t>
    </r>
    <r>
      <rPr>
        <u/>
        <sz val="10"/>
        <color theme="1"/>
        <rFont val="Arial"/>
        <family val="2"/>
      </rPr>
      <t>Übersichtskartierung</t>
    </r>
    <r>
      <rPr>
        <sz val="10"/>
        <color theme="1"/>
        <rFont val="Arial"/>
        <family val="2"/>
      </rPr>
      <t xml:space="preserve"> Transekte der Tagfalter </t>
    </r>
  </si>
  <si>
    <t xml:space="preserve">Erfassung der Imagines und Präimaginalstadien </t>
  </si>
  <si>
    <t>Blauschillernder Feuerfalter gemäß Methodenblatt F14:</t>
  </si>
  <si>
    <t>Erfassung von Jungraupengespinsten und ggf. Imagines</t>
  </si>
  <si>
    <t>Erfassung von Jungraupengespinsten und Imagines Goldener</t>
  </si>
  <si>
    <t>Scheckenfalter gem. Methodenblatt F12:</t>
  </si>
  <si>
    <t xml:space="preserve">Raupengespinstsuche Eschen-Scheckenfalter gemäß </t>
  </si>
  <si>
    <t>Methodenblatt F9:</t>
  </si>
  <si>
    <t xml:space="preserve">Erfassung der Imagines Wald-Wiesenvögelchen gemäß </t>
  </si>
  <si>
    <t>Methodenblatt F7:</t>
  </si>
  <si>
    <t xml:space="preserve">Erfassung der Imagines Thymian-Ameisenbläuling gemäß </t>
  </si>
  <si>
    <t>Methodenblatt F6:</t>
  </si>
  <si>
    <t>1 Begehung zur Erfassung des Flugzeitbeginns
2 Begehungen auf jeweils ...... km Transekt à 1 h/km</t>
  </si>
  <si>
    <t>2 Begehungen auf jeweils ...... km Transekt à 1 h/km</t>
  </si>
  <si>
    <t>1 Begehung zur Erfassung des Flugzeitbeginns
2 Begehungen auf jeweils ...... km Transekt à 0,5 h/km</t>
  </si>
  <si>
    <t>Erfassung der 1. Generation: 
2 Begehungen auf jeweils ...... Patches mit ...... h/Patch</t>
  </si>
  <si>
    <t>Falls 2-brütige Population:
Mitteilungspflicht an AG - weiteres Vorgehen vgl. „Optionale Leistungen“</t>
  </si>
  <si>
    <t>2 Begehungen auf jeweils ...... ha mit ...... h/ha</t>
  </si>
  <si>
    <t>Erste Begehung in potenziellen Larvialhabitaten:
Lineare Habitate: Begehung auf ...... km Transekt mit 1 h/km
Flächige Habitate: Begehung auf ...... m² mit 10 min/100 m²</t>
  </si>
  <si>
    <t>Wenn kein Artnachweis mit erster Begehung erfolgte: 
Mitteilungspflicht an AG - weiteres Vorgehen vgl. „Optionale Leistungen“</t>
  </si>
  <si>
    <t>1 Begehung auf ...... ha mit ...... h/ha</t>
  </si>
  <si>
    <r>
      <rPr>
        <i/>
        <u/>
        <sz val="9"/>
        <color rgb="FF0070C0"/>
        <rFont val="Arial"/>
        <family val="2"/>
      </rPr>
      <t>Jungraupengespinste:</t>
    </r>
    <r>
      <rPr>
        <i/>
        <sz val="9"/>
        <color rgb="FF0070C0"/>
        <rFont val="Arial"/>
        <family val="2"/>
      </rPr>
      <t xml:space="preserve"> 2 Begehungen auf jeweils ...... ha à ...... h/ha
</t>
    </r>
    <r>
      <rPr>
        <i/>
        <u/>
        <sz val="9"/>
        <color rgb="FF0070C0"/>
        <rFont val="Arial"/>
        <family val="2"/>
      </rPr>
      <t>Imagines:</t>
    </r>
    <r>
      <rPr>
        <i/>
        <sz val="9"/>
        <color rgb="FF0070C0"/>
        <rFont val="Arial"/>
        <family val="2"/>
      </rPr>
      <t xml:space="preserve"> 2 Begehungen auf jeweils ...... km Transekt à 0,5 h/km</t>
    </r>
  </si>
  <si>
    <r>
      <rPr>
        <i/>
        <u/>
        <sz val="9"/>
        <color rgb="FF0070C0"/>
        <rFont val="Arial"/>
        <family val="2"/>
      </rPr>
      <t>Jungraupengespinste:</t>
    </r>
    <r>
      <rPr>
        <i/>
        <sz val="9"/>
        <color rgb="FF0070C0"/>
        <rFont val="Arial"/>
        <family val="2"/>
      </rPr>
      <t xml:space="preserve"> 1 Begehung auf jeweils ...... ha à ...... h/ha </t>
    </r>
  </si>
  <si>
    <t>Wenn kein Nachweis bei Jungraupengespinstsuche: 
Mitteilungspflicht an AG - weiteres Vorgehen vgl. „Optionale Leistungen“</t>
  </si>
  <si>
    <r>
      <rPr>
        <i/>
        <u/>
        <sz val="9"/>
        <color rgb="FF0070C0"/>
        <rFont val="Arial"/>
        <family val="2"/>
      </rPr>
      <t>Imagines:</t>
    </r>
    <r>
      <rPr>
        <i/>
        <sz val="9"/>
        <color rgb="FF0070C0"/>
        <rFont val="Arial"/>
        <family val="2"/>
      </rPr>
      <t xml:space="preserve"> 2 Begehungen auf jeweils ...... km Transekt à 1 h/km
</t>
    </r>
    <r>
      <rPr>
        <i/>
        <u/>
        <sz val="9"/>
        <color rgb="FF0070C0"/>
        <rFont val="Arial"/>
        <family val="2"/>
      </rPr>
      <t>Präimaginalstadien:</t>
    </r>
    <r>
      <rPr>
        <i/>
        <sz val="9"/>
        <color rgb="FF0070C0"/>
        <rFont val="Arial"/>
        <family val="2"/>
      </rPr>
      <t xml:space="preserve"> 1 Begehung auf ...... Patches mit 15 min/Patch</t>
    </r>
  </si>
  <si>
    <t>2 Begehungen auf jeweils ...... ha à 3 min/ha</t>
  </si>
  <si>
    <t>...... Begehungen auf jeweils ...... Probeflächen à 
...... ha mit ...... h/Probefläche</t>
  </si>
  <si>
    <t>Brutbaumuntersuchung Heldbock gemäß Methodenblatt XK3:</t>
  </si>
  <si>
    <t>Erhebung xylobionter Käfer allgemeiner Planungsrelevanz</t>
  </si>
  <si>
    <t>2 Begehungen von jeweils ...... Brutbäumen mit ...... h/Brutbaum und Begehung</t>
  </si>
  <si>
    <r>
      <rPr>
        <i/>
        <u/>
        <sz val="9"/>
        <color rgb="FF0070C0"/>
        <rFont val="Arial"/>
        <family val="2"/>
      </rPr>
      <t>Suche an Brutsubstraten und Saftbäumen:</t>
    </r>
    <r>
      <rPr>
        <i/>
        <sz val="9"/>
        <color rgb="FF0070C0"/>
        <rFont val="Arial"/>
        <family val="2"/>
      </rPr>
      <t xml:space="preserve">
3 Begehungen von jeweils ...... Strukturen mit ...... h/Struktur und Begehung
</t>
    </r>
    <r>
      <rPr>
        <i/>
        <u/>
        <sz val="9"/>
        <color rgb="FF0070C0"/>
        <rFont val="Arial"/>
        <family val="2"/>
      </rPr>
      <t>Lockfallen:</t>
    </r>
    <r>
      <rPr>
        <i/>
        <sz val="9"/>
        <color rgb="FF0070C0"/>
        <rFont val="Arial"/>
        <family val="2"/>
      </rPr>
      <t xml:space="preserve">
Ausbringen und Einholen von ...... Fallen à 0,5 h
Wöchentliche Kontrolle und Leerung
über ...... Wochen von ...... Fallen mit 0,5 h pro Falle und Kontrolle</t>
    </r>
  </si>
  <si>
    <t>1 Begehung von ...... Brutbäumen mit 1 h/Brutbaum</t>
  </si>
  <si>
    <t>1 Begehung von ...... Brutbäumen bzw. Totholzstrukturen
mit ...... h/Brutbaum bzw. Totholzstruktur</t>
  </si>
  <si>
    <t>2 Begehungen von jeweils ...... Brutbäumen mit ...... h/Brutbaum</t>
  </si>
  <si>
    <t>1 Begehung auf ...... Probeflächen mit 1 h/Probefläche</t>
  </si>
  <si>
    <t>1 Begehung auf ...... ha mit ...... min/ha 
und Markierung der Bäume mit entsprechenden Strukturen</t>
  </si>
  <si>
    <t xml:space="preserve">Strukturkartierung für totholz- und mulmbewohnende Käferarten </t>
  </si>
  <si>
    <t>der FFH-Richtlinie gemäß Methodenblatt XK1:</t>
  </si>
  <si>
    <t xml:space="preserve">Strukturkartierung für xylobionte Käferarten allgemeiner </t>
  </si>
  <si>
    <t>Planungsrelevanz (Wertarten) gemäß Methodenblatt XK2:</t>
  </si>
  <si>
    <t xml:space="preserve">Brutbaumuntersuchung Scharlachkäfer gem. </t>
  </si>
  <si>
    <t>Methodenblatt XK4:</t>
  </si>
  <si>
    <t>Brutbaumuntersuchung Veilchenblauer Wurzelhals-</t>
  </si>
  <si>
    <t>Schnellkäfer gemäß Methodenblatt XK5:</t>
  </si>
  <si>
    <t xml:space="preserve">Brutbaumuntersuchung und Lockfallen Hirschkäfer gemäß </t>
  </si>
  <si>
    <t>Methodenblatt XK6</t>
  </si>
  <si>
    <t xml:space="preserve">Brutbaumuntersuchung Juchtenkäfer/Eremit gemäß </t>
  </si>
  <si>
    <t>Methodenblatt XK7:</t>
  </si>
  <si>
    <t>(zu wählende Methode je nach Ergebnis der Strukturkartierung 
XK 2)</t>
  </si>
  <si>
    <t>1 Standorterkundung à ...... H
Ausbringen und Entleeren von jeweils ...... Reusenfallen 
in ...... Probeflächen bzw. Gewässern 
über 3 Fangperioden à 2 Geländetage (= 6 Geländetage pro Jahr)
mit 1,5 h/Probefläche bzw. Gewässer je Geländetag.
Dauer der Fangperiode siehe Methodenblatt.</t>
  </si>
  <si>
    <t xml:space="preserve">Bodenfallen- und Handfang  -   Laufkäfer gemäß </t>
  </si>
  <si>
    <t>Methodenblatt LK1:</t>
  </si>
  <si>
    <r>
      <rPr>
        <i/>
        <u/>
        <sz val="9"/>
        <color rgb="FF0070C0"/>
        <rFont val="Arial"/>
        <family val="2"/>
      </rPr>
      <t>Bodenfallen mit 5 Fangperioden:</t>
    </r>
    <r>
      <rPr>
        <i/>
        <sz val="9"/>
        <color rgb="FF0070C0"/>
        <rFont val="Arial"/>
        <family val="2"/>
      </rPr>
      <t xml:space="preserve">
Auf ...... Probeflächen Ausbringen von jeweils ...... Fallen 
mit 1 h/Probefläche (je Fangperiode)
Einholen der Fallen auf ...... Probeflächen mit 1 h/Probefläche (je Fangperiode)
</t>
    </r>
    <r>
      <rPr>
        <i/>
        <u/>
        <sz val="9"/>
        <color rgb="FF0070C0"/>
        <rFont val="Arial"/>
        <family val="2"/>
      </rPr>
      <t>Handfang:</t>
    </r>
    <r>
      <rPr>
        <i/>
        <sz val="9"/>
        <color rgb="FF0070C0"/>
        <rFont val="Arial"/>
        <family val="2"/>
      </rPr>
      <t xml:space="preserve">
...... Begehungen auf jeweils ...... Probeflächen à ...... min pro 
Probefläche und Begehung</t>
    </r>
  </si>
  <si>
    <t xml:space="preserve">Sichtbeobachtung, Kescherfang und Exuviensuche </t>
  </si>
  <si>
    <t>Einsatz von Lebendfallen gemäß Methodenblatt K2:</t>
  </si>
  <si>
    <t>Ausbringen von ...... Reusen 
auf ...... m Gewässerabschnitt: ...... H
3 Kontrollen der Reusen u. Köder à ...... h/Kontrolle</t>
  </si>
  <si>
    <t>2 Untersuchungsphasen à 2 Begehungen (je eine tags/nachts) 
auf jeweils ...... m Uferstrecke mit ...... h/100 m</t>
  </si>
  <si>
    <t>Erfassung auf ...... Abschnitten à 100 m Uferlänge
...... Begehungen à ...... h/100 m 
Erfassung von ...... sehr kleinen Gewässern (&lt; 100 m Uferlänge) 
à 0,5 h / Kleingewässer</t>
  </si>
  <si>
    <r>
      <rPr>
        <u/>
        <sz val="10"/>
        <rFont val="Arial"/>
        <family val="2"/>
      </rPr>
      <t>besonders</t>
    </r>
    <r>
      <rPr>
        <sz val="10"/>
        <rFont val="Arial"/>
        <family val="2"/>
      </rPr>
      <t xml:space="preserve"> planungsrelevanter Libellen gemäß Methodenblatt L1:</t>
    </r>
  </si>
  <si>
    <t>planungsrelevanter Libellen bzw. des Gesamtartenspektrums gemäß Methodenblatt L1:</t>
  </si>
  <si>
    <r>
      <t xml:space="preserve">Sichtbeobachtung, Kescherfang und Exuviensuche </t>
    </r>
    <r>
      <rPr>
        <u/>
        <sz val="10"/>
        <color theme="1"/>
        <rFont val="Arial"/>
        <family val="2"/>
      </rPr>
      <t>allgemein</t>
    </r>
  </si>
  <si>
    <t>Begehung von Gewässern (tagsüber und nachts) gemäß</t>
  </si>
  <si>
    <t>Methodenblatt K1:</t>
  </si>
  <si>
    <t>1 Begehung auf ...... ha mit ...... h/ha 
(Mindestdauer bei kleinen Flächen, &lt; 1 ha: 0,5 h)</t>
  </si>
  <si>
    <t>2 Begehungen auf ...... Probeflächen 
mit ...... min/Probefläche je Begehung.</t>
  </si>
  <si>
    <t>Probenahme auf ...... Probestellen à 0,25 m² mit ...... min/Probestelle</t>
  </si>
  <si>
    <t>Probenahme auf ...... m² à ...... min/m²</t>
  </si>
  <si>
    <t>1 Begehung entlang ...... m Uferstrecke mit ...... h/100 m Uferstrecke</t>
  </si>
  <si>
    <t>1 Begehung entlang ...... m Gewässerabschnitt mit
 ...... h/100 m  Gewässerabschnitt</t>
  </si>
  <si>
    <t>1 flächendeckende Begehung von ...... m² Fließgewässer à ...... h/100 m²</t>
  </si>
  <si>
    <t>1 Übersichtsbegehung zur Abgrenzung der Verbreitung des Muschelbestandes 
und Festlegung der Transekte auf ….. m 
Fließgewässerstrecke à ...... min/100 m Fließgewässerstrecke</t>
  </si>
  <si>
    <t>1 Transektkartierung  ...... Transekte à ...... h/Transekt</t>
  </si>
  <si>
    <t>...... h</t>
  </si>
  <si>
    <t>1 Begehung mit Spezialmethode (ggf. mit Boot): ...... h</t>
  </si>
  <si>
    <t xml:space="preserve">Absuchen des Gewässergrundes nach Großmuscheln </t>
  </si>
  <si>
    <t>Absuchen des Gewässergrundes nach Großmuscheln</t>
  </si>
  <si>
    <t xml:space="preserve">Keschern von Gewässersediment, Wasserpflanzen und </t>
  </si>
  <si>
    <t>Wasseroberfläche; 
Absuchen von Substrat nach Wasserschnecken gemäß Methodenblatt SM3:</t>
  </si>
  <si>
    <t>Wasseroberfläche; 
Absuchen von Substrat nach Zierliche Tellerschnecke gemäß Methodenblatt SM3:</t>
  </si>
  <si>
    <t xml:space="preserve">Probenahme im Röhricht bei Vorkommen von Vertigo </t>
  </si>
  <si>
    <t xml:space="preserve">moulinsiana gemäß Methodenblatt SM2 (in Kombination mit SM1): </t>
  </si>
  <si>
    <t xml:space="preserve">Siebung von Lockersubstrat und ggf. Vegetationsmaterial – </t>
  </si>
  <si>
    <t>Landschnecken besonderer Planungsrelevanz gemäß Methodenblatt SM2 (in Kombination mit SM1):</t>
  </si>
  <si>
    <t xml:space="preserve">Übersichtserfassung mit (gezieltem) Handfang von </t>
  </si>
  <si>
    <r>
      <t xml:space="preserve">(Unio crassus, Margaritifera margaritifera); 
</t>
    </r>
    <r>
      <rPr>
        <u/>
        <sz val="10"/>
        <rFont val="Arial"/>
        <family val="2"/>
      </rPr>
      <t xml:space="preserve">Schmale, eingewachsene und nicht einsehbare Gewässer </t>
    </r>
    <r>
      <rPr>
        <sz val="10"/>
        <rFont val="Arial"/>
        <family val="2"/>
      </rPr>
      <t>gemäß Methodenblatt SM4:</t>
    </r>
  </si>
  <si>
    <r>
      <t xml:space="preserve">(Unio crassus, Margaritifera margaritifera); 
</t>
    </r>
    <r>
      <rPr>
        <u/>
        <sz val="10"/>
        <rFont val="Arial"/>
        <family val="2"/>
      </rPr>
      <t>Tiefe, nicht bewatbare Gewässer &gt; 5 m Breit</t>
    </r>
    <r>
      <rPr>
        <sz val="10"/>
        <rFont val="Arial"/>
        <family val="2"/>
      </rPr>
      <t>e gemäß Methodenblatt SM4:</t>
    </r>
  </si>
  <si>
    <r>
      <t xml:space="preserve">(Unio crassus, Margaritifera margaritifera); 
</t>
    </r>
    <r>
      <rPr>
        <u/>
        <sz val="10"/>
        <rFont val="Arial"/>
        <family val="2"/>
      </rPr>
      <t xml:space="preserve">Zusätzliche Erfassung der Altersstruktur in FFH-Gebieten </t>
    </r>
    <r>
      <rPr>
        <sz val="10"/>
        <rFont val="Arial"/>
        <family val="2"/>
      </rPr>
      <t>gemäß Methodenblatt SM4:</t>
    </r>
  </si>
  <si>
    <r>
      <t xml:space="preserve">(Unio crassus, Margaritifera margaritifera); 
</t>
    </r>
    <r>
      <rPr>
        <u/>
        <sz val="10"/>
        <rFont val="Arial"/>
        <family val="2"/>
      </rPr>
      <t>Transektkartierung</t>
    </r>
    <r>
      <rPr>
        <sz val="10"/>
        <rFont val="Arial"/>
        <family val="2"/>
      </rPr>
      <t xml:space="preserve"> zur Bestimmung der Populationsdichte gemäß Methodenblatt SM4:</t>
    </r>
  </si>
  <si>
    <r>
      <t xml:space="preserve">(Unio crassus, Margaritifera margaritifera); 
</t>
    </r>
    <r>
      <rPr>
        <u/>
        <sz val="10"/>
        <rFont val="Arial"/>
        <family val="2"/>
      </rPr>
      <t>Großer Wirkraum, durchwatbares Gewässer &lt; 5 m Breite</t>
    </r>
    <r>
      <rPr>
        <sz val="10"/>
        <rFont val="Arial"/>
        <family val="2"/>
      </rPr>
      <t xml:space="preserve"> gemäß Methodenblatt SM4:</t>
    </r>
  </si>
  <si>
    <r>
      <t xml:space="preserve">(Unio crassus, Margaritifera margaritifera); 
</t>
    </r>
    <r>
      <rPr>
        <u/>
        <sz val="10"/>
        <rFont val="Arial"/>
        <family val="2"/>
      </rPr>
      <t xml:space="preserve">Kleiner Wirkraum, durchwatbares Gewässer &lt; 5 m Breite </t>
    </r>
    <r>
      <rPr>
        <sz val="10"/>
        <rFont val="Arial"/>
        <family val="2"/>
      </rPr>
      <t>gemäß Methodenblatt SM4:</t>
    </r>
  </si>
  <si>
    <r>
      <t xml:space="preserve">Wasseroberfläche; 
Zusätzliche </t>
    </r>
    <r>
      <rPr>
        <u/>
        <sz val="10"/>
        <rFont val="Arial"/>
        <family val="2"/>
      </rPr>
      <t>Erfassung der Begleitfauna</t>
    </r>
    <r>
      <rPr>
        <sz val="10"/>
        <rFont val="Arial"/>
        <family val="2"/>
      </rPr>
      <t xml:space="preserve"> gemäß Methodenblatt SM3:</t>
    </r>
  </si>
  <si>
    <r>
      <t xml:space="preserve">Wasseroberfläche; 
Absuchen von Substrat nach </t>
    </r>
    <r>
      <rPr>
        <u/>
        <sz val="10"/>
        <rFont val="Arial"/>
        <family val="2"/>
      </rPr>
      <t>Gebänderte Kahnschnecke</t>
    </r>
    <r>
      <rPr>
        <sz val="10"/>
        <rFont val="Arial"/>
        <family val="2"/>
      </rPr>
      <t xml:space="preserve"> gemäß Methodenblatt SM3:</t>
    </r>
  </si>
  <si>
    <r>
      <t>Landschnecken, 
Arten</t>
    </r>
    <r>
      <rPr>
        <u/>
        <sz val="10"/>
        <rFont val="Arial"/>
        <family val="2"/>
      </rPr>
      <t xml:space="preserve"> allgemeiner</t>
    </r>
    <r>
      <rPr>
        <sz val="10"/>
        <rFont val="Arial"/>
        <family val="2"/>
      </rPr>
      <t xml:space="preserve"> Planungsrelevanz gemäß Methodenblatt SM1:</t>
    </r>
  </si>
  <si>
    <r>
      <t xml:space="preserve">Landschnecken, 
Arten </t>
    </r>
    <r>
      <rPr>
        <u/>
        <sz val="10"/>
        <rFont val="Arial"/>
        <family val="2"/>
      </rPr>
      <t>besonderer</t>
    </r>
    <r>
      <rPr>
        <sz val="10"/>
        <rFont val="Arial"/>
        <family val="2"/>
      </rPr>
      <t xml:space="preserve"> Planungsrelevanz gemäß Methodenblatt SM1:</t>
    </r>
  </si>
  <si>
    <t>Maßnahmennr</t>
  </si>
  <si>
    <t>Maßnahme</t>
  </si>
  <si>
    <t>Vergabenr</t>
  </si>
  <si>
    <t>Bieter</t>
  </si>
  <si>
    <t>Angebot</t>
  </si>
  <si>
    <t>Index</t>
  </si>
  <si>
    <t>10.2 Nebenkosten  in %</t>
  </si>
  <si>
    <t xml:space="preserve">10 Nebenkosten </t>
  </si>
  <si>
    <t>12 Auftragssumme netto</t>
  </si>
  <si>
    <t>13 Mehrwertsteuer in %</t>
  </si>
  <si>
    <t>13 Mehrwertsteuer</t>
  </si>
  <si>
    <t>14 Auftragsumme brutto</t>
  </si>
  <si>
    <t>20 Wertungssumme netto</t>
  </si>
  <si>
    <t>21 Mehrwertsteuer</t>
  </si>
  <si>
    <t>22 Wertungssumme brutto</t>
  </si>
  <si>
    <t>Bezeichnung Besond Lstg</t>
  </si>
  <si>
    <t>EP-Preis</t>
  </si>
  <si>
    <t>Netto-GP-Preis</t>
  </si>
  <si>
    <t>9.1 Summe Honorar für Leistungen (s.Teil C)</t>
  </si>
  <si>
    <t xml:space="preserve">Ausbringung künstlicher Verstecke (Kreuzkröte, </t>
  </si>
  <si>
    <t>Wechselkröte) gemäß Methodenblatt A2:</t>
  </si>
  <si>
    <t xml:space="preserve">Erfassung der Imagines Gelbringfalter gemäß </t>
  </si>
  <si>
    <t xml:space="preserve">Methodenblatt F3: </t>
  </si>
  <si>
    <t xml:space="preserve">Brutbaumuntersuchung Alpenbock gemäß </t>
  </si>
  <si>
    <t>Methodenblatt XK8:</t>
  </si>
  <si>
    <t>VII.05.4-FL</t>
  </si>
  <si>
    <t>Vertragsnr.:</t>
  </si>
  <si>
    <t>Stand: 04.01.2024</t>
  </si>
  <si>
    <t>1 Begehungen à 60 min/km auf insgesamt ca. 1,4 km (Sep-Nov)         1 Begehungen à 60 min/km auf insgesamt ca. 1,4 km (Mär-Apr)</t>
  </si>
  <si>
    <t>……  Begehungen à ……   h/Gewässer von …… Gewässern (ausdauernd)</t>
  </si>
  <si>
    <t xml:space="preserve"> Einsatz eines Hydrophons (Knoblauchkröte) gemäß </t>
  </si>
  <si>
    <t>Ausbringen von Auffnahmegeräten, incl. Hydrophon 
in 4 Gewässern à 1 h/Gewässer</t>
  </si>
  <si>
    <r>
      <rPr>
        <i/>
        <sz val="9"/>
        <color theme="1"/>
        <rFont val="Arial"/>
        <family val="2"/>
      </rPr>
      <t>Standortfestlegung in Absprache 
Qualitative und quantitative Kartierung von ca. 1000 m Fangzaun incl. Fanggefäße</t>
    </r>
    <r>
      <rPr>
        <i/>
        <sz val="9"/>
        <color rgb="FFFFC000"/>
        <rFont val="Arial"/>
        <family val="2"/>
      </rPr>
      <t xml:space="preserve"> über ...... Tage à ….. h pro Tag</t>
    </r>
  </si>
  <si>
    <t xml:space="preserve"> Zusatzthemen</t>
  </si>
  <si>
    <t>Fledermaus - Bauwerksüberprüfung</t>
  </si>
  <si>
    <t>Kontrolle Fledermausquartiere</t>
  </si>
  <si>
    <t>6 Begehungen auf 5 Probestrecken a 100 m (Probestrecke pro Nacht zweimal a 15 min zu begehen)</t>
  </si>
  <si>
    <t>entsprechend dem Gutachten „Leistungsbeschreibungen für faunistische Untersuchungen im Zusammenhang mit landschaftsplanerischen Fachbeiträgen und Artenschutzbeitrag"</t>
  </si>
  <si>
    <t>1 Begehung à 12-30 min/ha auf ca. 5,5 ha</t>
  </si>
  <si>
    <t>5 Begehungen à 2-5 min/ha auf ca. 80 ha (Apr-Jul)</t>
  </si>
  <si>
    <t>1 Ersterfassung à 2-5 min/ha auf 5,5 ha (Nov - Mär)
2 Kontrollen à  1-3 min/ha auf 5,5 ha (Nov - Mär)</t>
  </si>
  <si>
    <t>Ausbringung eines Methodenmix aus  
- Nistkästen &amp;  Nest-Tubes (März) 
-Spurentunnel (Mai)
5x Kontrolle der Untersuchungswerkzeuge in regelmäßigen Abständen (bis Mitte Juli 2025)
auf ca. 3,5 ha Probeflächen bei 2-3 h/ha
1 Kontrolle der Nistkästen à 1-2  h/ha 
Einsammeln mit letzter Kontrolle
Ausführung in Kombination mit Position 2.02.11.</t>
  </si>
  <si>
    <t>Ausführung in Kombination mit Position 2.02.10. (Vergütung als kombinierte Leistung mit Einheitspreis der Pos. 2.02.10)</t>
  </si>
  <si>
    <t xml:space="preserve"> 3 Begehungen à 0,5 h/ha von ca. 3,5 ha ausdauernden oder komplexen temporären Gewässern (Apr-Jul)</t>
  </si>
  <si>
    <t xml:space="preserve"> 4 Begehungen der Strecke von ca. 31 km Transekt à 2 h/km</t>
  </si>
  <si>
    <t xml:space="preserve">1 Ausbringen der Verstecke (April)                                                  6 Kontrolltermine der Verstecke (April bis Juli)                        Schotterfläche Strecke 15,5 ha; Pufferbereich Haltepunkte 8,7 ha            </t>
  </si>
  <si>
    <t>Identifizieren der Standorte der Raupennahrungspflanzen
1 Begehung zur Erfassung des Flugzeitbeginns                               
2 Begehungen auf jeweils ca. 2 km Transekt à 1 h/km</t>
  </si>
  <si>
    <t>1 Begehung von 6 ausgewählten Brutbäumen mit 0,5-1h/Brutbaum entlang der Sulzach; Bahn-km 52,4-53,1 km (Frühjahr)</t>
  </si>
  <si>
    <t>gem. Methodenblättern FM1, FM2 mit:
5 Probestrecken à 0,25 h/Probestrecken</t>
  </si>
  <si>
    <t>6 Brutbäume à 0,5 h/Brutbaum</t>
  </si>
  <si>
    <t xml:space="preserve">1x ehemaliges Stellwerksgebäude (eingeschossig)
7x ehemalige Betonschalthäuser
56x Durchlässe (verschiedener Durchmesser und Bauweisen) 
23x Eisenbahnüberführungen (verschiedener Bauweisen) </t>
  </si>
  <si>
    <t>1x Überprüfung der Winterquartiere
1x Überprüfung der Sommerquartiere; bei Verdacht auf Wochenstube 2x
2x Ausflugszählungen pro Quartier mit 2 Personen und Ultraschalldetektoren; ggf. Nachtsichtgeräte (Apr.)</t>
  </si>
  <si>
    <t>Darstellung der untersuchten Erhebungsorte (Flächen, Transsekte, Beobachtungspunkte, Probeflächen, etc.) mit Angabe von Datum und Dauer der Begehungstermine.</t>
  </si>
  <si>
    <t>Erstellen der vorläufigen Fassung der Dokumentation in Text (inkl. Liste) und Karte entsprechend dem Darstellungsmaßstab des landschaftspflegerischen Fachbeitrages.</t>
  </si>
  <si>
    <t>zum landschaftsplanerischen Fachbeitrag LBP / FFH-VP / ASB</t>
  </si>
  <si>
    <t>Eisenbahninfrastruktur</t>
  </si>
  <si>
    <t>Reaktivierung der Bahnstrecke 5331 im Abschnitt Wilburgstetten - Dombühl für den SPNV</t>
  </si>
  <si>
    <t>Bauherr:</t>
  </si>
  <si>
    <t>Mittelfränkischen Eisenbahnbetriebs GmbH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</si>
</sst>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0.00\ &quot;€&quot;"/>
    <numFmt numFmtId="165" formatCode="#,##0;;;@"/>
    <numFmt numFmtId="166" formatCode="#,##0.00;;;@"/>
    <numFmt numFmtId="167" formatCode="#,##0.00%;;;@"/>
    <numFmt numFmtId="168" formatCode="0.0%"/>
  </numFmts>
  <fonts count="58">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b/>
      <sz val="14"/>
      <color theme="1"/>
      <name val="Arial"/>
      <family val="2"/>
    </font>
    <font>
      <b/>
      <sz val="10"/>
      <color theme="1"/>
      <name val="Arial"/>
      <family val="2"/>
    </font>
    <font>
      <sz val="9"/>
      <color theme="1"/>
      <name val="Arial"/>
      <family val="2"/>
    </font>
    <font>
      <b/>
      <sz val="8"/>
      <color theme="1"/>
      <name val="Arial"/>
      <family val="2"/>
    </font>
    <font>
      <b/>
      <sz val="9"/>
      <color theme="1"/>
      <name val="Arial"/>
      <family val="2"/>
    </font>
    <font>
      <sz val="11"/>
      <color theme="1"/>
      <name val="Arial"/>
      <family val="2"/>
    </font>
    <font>
      <i/>
      <sz val="10"/>
      <color theme="1"/>
      <name val="Arial"/>
      <family val="2"/>
    </font>
    <font>
      <i/>
      <sz val="10"/>
      <color rgb="FFFF0000"/>
      <name val="Arial"/>
      <family val="2"/>
    </font>
    <font>
      <b/>
      <sz val="10"/>
      <color rgb="FFFF0000"/>
      <name val="Arial"/>
      <family val="2"/>
    </font>
    <font>
      <sz val="8"/>
      <color rgb="FF0070C0"/>
      <name val="Arial"/>
      <family val="2"/>
    </font>
    <font>
      <i/>
      <sz val="8"/>
      <color theme="1"/>
      <name val="Arial"/>
      <family val="2"/>
    </font>
    <font>
      <sz val="10"/>
      <color rgb="FF222222"/>
      <name val="Arial"/>
      <family val="2"/>
    </font>
    <font>
      <sz val="10"/>
      <color theme="1"/>
      <name val="Arial"/>
      <family val="2"/>
    </font>
    <font>
      <sz val="10"/>
      <name val="Arial"/>
      <family val="2"/>
    </font>
    <font>
      <sz val="14"/>
      <color theme="1"/>
      <name val="Arial"/>
      <family val="2"/>
    </font>
    <font>
      <sz val="12"/>
      <color theme="1"/>
      <name val="Arial"/>
      <family val="2"/>
    </font>
    <font>
      <b/>
      <sz val="8"/>
      <color rgb="FFFF0000"/>
      <name val="Arial"/>
      <family val="2"/>
    </font>
    <font>
      <b/>
      <sz val="10"/>
      <name val="Arial"/>
      <family val="2"/>
    </font>
    <font>
      <sz val="10"/>
      <color rgb="FFDCE6F1"/>
      <name val="Arial"/>
      <family val="2"/>
    </font>
    <font>
      <sz val="10"/>
      <color theme="0"/>
      <name val="Arial"/>
      <family val="2"/>
    </font>
    <font>
      <sz val="10"/>
      <color rgb="FFFF0000"/>
      <name val="Arial"/>
      <family val="2"/>
    </font>
    <font>
      <sz val="13"/>
      <color theme="1"/>
      <name val="Arial"/>
      <family val="2"/>
    </font>
    <font>
      <i/>
      <sz val="10"/>
      <name val="Arial"/>
      <family val="2"/>
    </font>
    <font>
      <u/>
      <sz val="10"/>
      <color theme="1"/>
      <name val="Arial"/>
      <family val="2"/>
    </font>
    <font>
      <i/>
      <sz val="10"/>
      <color rgb="FF0070C0"/>
      <name val="Arial"/>
      <family val="2"/>
    </font>
    <font>
      <u/>
      <sz val="10"/>
      <color theme="10"/>
      <name val="Arial"/>
      <family val="2"/>
    </font>
    <font>
      <b/>
      <sz val="12"/>
      <color theme="1"/>
      <name val="Arial"/>
      <family val="2"/>
    </font>
    <font>
      <i/>
      <u/>
      <sz val="8"/>
      <color theme="1"/>
      <name val="Arial"/>
      <family val="2"/>
    </font>
    <font>
      <b/>
      <i/>
      <sz val="8"/>
      <color rgb="FFC00000"/>
      <name val="Arial"/>
      <family val="2"/>
    </font>
    <font>
      <i/>
      <sz val="12"/>
      <color rgb="FF0070C0"/>
      <name val="Arial"/>
      <family val="2"/>
    </font>
    <font>
      <sz val="13"/>
      <name val="Arial"/>
      <family val="2"/>
    </font>
    <font>
      <b/>
      <i/>
      <sz val="10"/>
      <color rgb="FFC00000"/>
      <name val="Arial"/>
      <family val="2"/>
    </font>
    <font>
      <b/>
      <sz val="9"/>
      <name val="Arial"/>
      <family val="2"/>
    </font>
    <font>
      <b/>
      <sz val="9"/>
      <color theme="0"/>
      <name val="Arial"/>
      <family val="2"/>
    </font>
    <font>
      <sz val="8"/>
      <color theme="4" tint="0.79998168889431442"/>
      <name val="Arial"/>
      <family val="2"/>
    </font>
    <font>
      <sz val="10"/>
      <color theme="1"/>
      <name val="SymbolPS"/>
      <family val="5"/>
      <charset val="2"/>
    </font>
    <font>
      <sz val="13"/>
      <color rgb="FFC00000"/>
      <name val="SymbolPS"/>
      <family val="5"/>
      <charset val="2"/>
    </font>
    <font>
      <b/>
      <sz val="13"/>
      <color rgb="FFC00000"/>
      <name val="SymbolPS"/>
      <family val="5"/>
      <charset val="2"/>
    </font>
    <font>
      <sz val="13"/>
      <color rgb="FFC00000"/>
      <name val="Arial"/>
      <family val="2"/>
    </font>
    <font>
      <sz val="7"/>
      <color theme="1"/>
      <name val="Arial"/>
      <family val="2"/>
    </font>
    <font>
      <b/>
      <sz val="7"/>
      <color theme="1"/>
      <name val="Arial"/>
      <family val="2"/>
    </font>
    <font>
      <strike/>
      <sz val="10"/>
      <color rgb="FFC00000"/>
      <name val="Arial"/>
      <family val="2"/>
    </font>
    <font>
      <i/>
      <sz val="9"/>
      <color rgb="FF0070C0"/>
      <name val="Arial"/>
      <family val="2"/>
    </font>
    <font>
      <sz val="10"/>
      <color indexed="8"/>
      <name val="Arial"/>
      <family val="2"/>
    </font>
    <font>
      <b/>
      <i/>
      <sz val="9"/>
      <color rgb="FF0070C0"/>
      <name val="Arial"/>
      <family val="2"/>
    </font>
    <font>
      <i/>
      <u/>
      <sz val="9"/>
      <color rgb="FF0070C0"/>
      <name val="Arial"/>
      <family val="2"/>
    </font>
    <font>
      <u/>
      <sz val="10"/>
      <name val="Arial"/>
      <family val="2"/>
    </font>
    <font>
      <sz val="10"/>
      <color rgb="FF192527"/>
      <name val="Segoe UI"/>
      <family val="2"/>
    </font>
    <font>
      <u/>
      <sz val="10"/>
      <color rgb="FF0000FF"/>
      <name val="Arial"/>
      <family val="2"/>
    </font>
    <font>
      <i/>
      <sz val="9"/>
      <color rgb="FFFF0000"/>
      <name val="Arial"/>
      <family val="2"/>
    </font>
    <font>
      <i/>
      <sz val="9"/>
      <color rgb="FFFFC000"/>
      <name val="Arial"/>
      <family val="2"/>
    </font>
    <font>
      <i/>
      <sz val="9"/>
      <color theme="1"/>
      <name val="Arial"/>
      <family val="2"/>
    </font>
    <font>
      <i/>
      <sz val="9"/>
      <name val="Arial"/>
      <family val="2"/>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
      <patternFill patternType="solid">
        <fgColor rgb="FFDCE6F1"/>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tint="0.24994659260841701"/>
        <bgColor indexed="64"/>
      </patternFill>
    </fill>
    <fill>
      <patternFill patternType="solid">
        <fgColor theme="0" tint="-0.14996795556505021"/>
        <bgColor indexed="64"/>
      </patternFill>
    </fill>
    <fill>
      <patternFill patternType="solid">
        <fgColor theme="4" tint="0.59999389629810485"/>
        <bgColor indexed="64"/>
      </patternFill>
    </fill>
    <fill>
      <patternFill patternType="solid">
        <fgColor theme="4" tint="-0.249977111117893"/>
        <bgColor theme="4" tint="0.79998168889431442"/>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theme="4" tint="-0.24994659260841701"/>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ck">
        <color theme="5" tint="-0.24994659260841701"/>
      </left>
      <right/>
      <top style="thick">
        <color theme="5" tint="-0.24994659260841701"/>
      </top>
      <bottom style="thick">
        <color theme="5" tint="-0.24994659260841701"/>
      </bottom>
      <diagonal/>
    </border>
    <border>
      <left/>
      <right style="thick">
        <color theme="5" tint="-0.24994659260841701"/>
      </right>
      <top style="thick">
        <color theme="5" tint="-0.24994659260841701"/>
      </top>
      <bottom style="thick">
        <color theme="5" tint="-0.24994659260841701"/>
      </bottom>
      <diagonal/>
    </border>
    <border>
      <left/>
      <right/>
      <top style="thick">
        <color theme="5" tint="-0.24994659260841701"/>
      </top>
      <bottom style="thick">
        <color theme="5" tint="-0.24994659260841701"/>
      </bottom>
      <diagonal/>
    </border>
    <border>
      <left/>
      <right/>
      <top style="thick">
        <color theme="4" tint="-0.24994659260841701"/>
      </top>
      <bottom style="thick">
        <color theme="4" tint="-0.24994659260841701"/>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bottom style="hair">
        <color indexed="64"/>
      </bottom>
      <diagonal/>
    </border>
    <border>
      <left style="hair">
        <color indexed="64"/>
      </left>
      <right style="thin">
        <color indexed="64"/>
      </right>
      <top/>
      <bottom/>
      <diagonal/>
    </border>
    <border>
      <left/>
      <right style="medium">
        <color indexed="64"/>
      </right>
      <top/>
      <bottom/>
      <diagonal/>
    </border>
    <border>
      <left/>
      <right style="hair">
        <color indexed="64"/>
      </right>
      <top style="hair">
        <color indexed="64"/>
      </top>
      <bottom style="hair">
        <color indexed="64"/>
      </bottom>
      <diagonal/>
    </border>
    <border>
      <left style="hair">
        <color indexed="64"/>
      </left>
      <right style="medium">
        <color indexed="64"/>
      </right>
      <top/>
      <bottom/>
      <diagonal/>
    </border>
    <border>
      <left/>
      <right/>
      <top style="thin">
        <color indexed="64"/>
      </top>
      <bottom style="medium">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bottom/>
      <diagonal/>
    </border>
    <border>
      <left style="thin">
        <color indexed="64"/>
      </left>
      <right style="hair">
        <color indexed="64"/>
      </right>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s>
  <cellStyleXfs count="7">
    <xf numFmtId="0" fontId="0" fillId="0" borderId="0"/>
    <xf numFmtId="0" fontId="3" fillId="0" borderId="0"/>
    <xf numFmtId="0" fontId="2" fillId="0" borderId="0"/>
    <xf numFmtId="0" fontId="30" fillId="0" borderId="0" applyNumberFormat="0" applyFill="0" applyBorder="0" applyAlignment="0" applyProtection="0"/>
    <xf numFmtId="0" fontId="1" fillId="0" borderId="0"/>
    <xf numFmtId="0" fontId="1" fillId="0" borderId="0"/>
    <xf numFmtId="44" fontId="17" fillId="0" borderId="0" applyFont="0" applyFill="0" applyBorder="0" applyAlignment="0" applyProtection="0"/>
  </cellStyleXfs>
  <cellXfs count="697">
    <xf numFmtId="0" fontId="0" fillId="0" borderId="0" xfId="0"/>
    <xf numFmtId="0" fontId="0" fillId="0" borderId="0" xfId="0" applyAlignment="1" applyProtection="1">
      <alignment vertical="top"/>
      <protection hidden="1"/>
    </xf>
    <xf numFmtId="16" fontId="6" fillId="0" borderId="0" xfId="0" quotePrefix="1" applyNumberFormat="1" applyFont="1" applyAlignment="1" applyProtection="1">
      <alignment vertical="top"/>
      <protection hidden="1"/>
    </xf>
    <xf numFmtId="0" fontId="0" fillId="0" borderId="3" xfId="0" applyBorder="1" applyAlignment="1" applyProtection="1">
      <alignment vertical="top"/>
      <protection hidden="1"/>
    </xf>
    <xf numFmtId="0" fontId="0" fillId="0" borderId="6" xfId="0" applyBorder="1" applyAlignment="1" applyProtection="1">
      <alignment vertical="top"/>
      <protection hidden="1"/>
    </xf>
    <xf numFmtId="0" fontId="4" fillId="0" borderId="0" xfId="0" applyFont="1" applyAlignment="1" applyProtection="1">
      <alignment vertical="top"/>
      <protection hidden="1"/>
    </xf>
    <xf numFmtId="0" fontId="0" fillId="0" borderId="0" xfId="0" applyAlignment="1" applyProtection="1">
      <alignment vertical="center"/>
      <protection hidden="1"/>
    </xf>
    <xf numFmtId="0" fontId="0" fillId="0" borderId="13" xfId="0" applyBorder="1" applyAlignment="1" applyProtection="1">
      <alignment vertical="top"/>
      <protection hidden="1"/>
    </xf>
    <xf numFmtId="0" fontId="0" fillId="0" borderId="10" xfId="0" applyBorder="1" applyAlignment="1" applyProtection="1">
      <alignment vertical="top"/>
      <protection hidden="1"/>
    </xf>
    <xf numFmtId="0" fontId="0" fillId="0" borderId="4" xfId="0" applyBorder="1" applyAlignment="1" applyProtection="1">
      <alignment vertical="top"/>
      <protection hidden="1"/>
    </xf>
    <xf numFmtId="0" fontId="0" fillId="0" borderId="7" xfId="0" applyBorder="1" applyAlignment="1" applyProtection="1">
      <alignment vertical="top"/>
      <protection hidden="1"/>
    </xf>
    <xf numFmtId="0" fontId="4" fillId="0" borderId="15" xfId="0" applyFont="1" applyBorder="1" applyAlignment="1" applyProtection="1">
      <alignment vertical="top"/>
      <protection hidden="1"/>
    </xf>
    <xf numFmtId="0" fontId="8" fillId="0" borderId="1" xfId="0" applyFont="1" applyBorder="1" applyAlignment="1" applyProtection="1">
      <alignment horizontal="center" vertical="top" wrapText="1"/>
      <protection hidden="1"/>
    </xf>
    <xf numFmtId="0" fontId="8" fillId="0" borderId="0" xfId="0" applyFont="1" applyAlignment="1" applyProtection="1">
      <alignment vertical="top"/>
      <protection hidden="1"/>
    </xf>
    <xf numFmtId="0" fontId="15" fillId="0" borderId="0" xfId="0" applyFont="1" applyAlignment="1" applyProtection="1">
      <alignment vertical="top"/>
      <protection hidden="1"/>
    </xf>
    <xf numFmtId="0" fontId="8" fillId="0" borderId="14" xfId="0" applyFont="1" applyBorder="1" applyAlignment="1" applyProtection="1">
      <alignment horizontal="left" vertical="top"/>
      <protection hidden="1"/>
    </xf>
    <xf numFmtId="0" fontId="8" fillId="3" borderId="4" xfId="0" applyFont="1" applyFill="1" applyBorder="1" applyAlignment="1" applyProtection="1">
      <alignment horizontal="center" vertical="top" wrapText="1"/>
      <protection hidden="1"/>
    </xf>
    <xf numFmtId="0" fontId="4" fillId="3" borderId="5" xfId="0" applyFont="1" applyFill="1" applyBorder="1" applyAlignment="1" applyProtection="1">
      <alignment horizontal="left" vertical="center"/>
      <protection hidden="1"/>
    </xf>
    <xf numFmtId="4" fontId="18" fillId="3" borderId="7" xfId="0" applyNumberFormat="1" applyFont="1" applyFill="1" applyBorder="1" applyAlignment="1" applyProtection="1">
      <alignment horizontal="right" vertical="center"/>
      <protection hidden="1"/>
    </xf>
    <xf numFmtId="0" fontId="4" fillId="0" borderId="15" xfId="0" applyFont="1" applyBorder="1" applyAlignment="1" applyProtection="1">
      <alignment horizontal="center" vertical="top" wrapText="1"/>
      <protection hidden="1"/>
    </xf>
    <xf numFmtId="0" fontId="6" fillId="3" borderId="3" xfId="0" applyFont="1" applyFill="1" applyBorder="1" applyAlignment="1" applyProtection="1">
      <alignment vertical="center"/>
      <protection hidden="1"/>
    </xf>
    <xf numFmtId="0" fontId="6" fillId="3" borderId="2" xfId="0" applyFont="1" applyFill="1" applyBorder="1" applyAlignment="1" applyProtection="1">
      <alignment vertical="top"/>
      <protection hidden="1"/>
    </xf>
    <xf numFmtId="4" fontId="0" fillId="4" borderId="1" xfId="0" applyNumberFormat="1" applyFill="1" applyBorder="1" applyAlignment="1" applyProtection="1">
      <alignment vertical="top"/>
      <protection locked="0"/>
    </xf>
    <xf numFmtId="166" fontId="0" fillId="0" borderId="1" xfId="0" applyNumberFormat="1" applyBorder="1" applyAlignment="1" applyProtection="1">
      <alignment vertical="top"/>
      <protection hidden="1"/>
    </xf>
    <xf numFmtId="16" fontId="4" fillId="0" borderId="0" xfId="0" quotePrefix="1" applyNumberFormat="1" applyFont="1" applyAlignment="1" applyProtection="1">
      <alignment vertical="top"/>
      <protection hidden="1"/>
    </xf>
    <xf numFmtId="16" fontId="4" fillId="0" borderId="0" xfId="0" quotePrefix="1" applyNumberFormat="1" applyFont="1" applyAlignment="1" applyProtection="1">
      <alignment horizontal="right" vertical="top"/>
      <protection hidden="1"/>
    </xf>
    <xf numFmtId="10" fontId="0" fillId="0" borderId="0" xfId="0" applyNumberFormat="1" applyAlignment="1" applyProtection="1">
      <alignment horizontal="center" vertical="top"/>
      <protection locked="0"/>
    </xf>
    <xf numFmtId="166" fontId="0" fillId="0" borderId="1" xfId="0" applyNumberFormat="1" applyBorder="1" applyAlignment="1" applyProtection="1">
      <alignment vertical="center"/>
      <protection hidden="1"/>
    </xf>
    <xf numFmtId="0" fontId="23" fillId="6" borderId="8" xfId="0" applyFont="1" applyFill="1" applyBorder="1" applyAlignment="1" applyProtection="1">
      <alignment vertical="top"/>
      <protection hidden="1"/>
    </xf>
    <xf numFmtId="0" fontId="0" fillId="0" borderId="9" xfId="0" applyBorder="1" applyAlignment="1" applyProtection="1">
      <alignment vertical="top"/>
      <protection hidden="1"/>
    </xf>
    <xf numFmtId="0" fontId="6" fillId="0" borderId="9" xfId="0" applyFont="1" applyBorder="1" applyAlignment="1" applyProtection="1">
      <alignment vertical="top"/>
      <protection hidden="1"/>
    </xf>
    <xf numFmtId="10" fontId="0" fillId="4" borderId="1" xfId="0" quotePrefix="1" applyNumberFormat="1" applyFill="1" applyBorder="1" applyAlignment="1" applyProtection="1">
      <alignment horizontal="center" vertical="top"/>
      <protection locked="0"/>
    </xf>
    <xf numFmtId="16" fontId="6" fillId="0" borderId="3" xfId="0" quotePrefix="1" applyNumberFormat="1" applyFont="1" applyBorder="1" applyAlignment="1" applyProtection="1">
      <alignment vertical="top"/>
      <protection hidden="1"/>
    </xf>
    <xf numFmtId="166" fontId="8" fillId="0" borderId="1" xfId="0" applyNumberFormat="1" applyFont="1" applyBorder="1" applyAlignment="1" applyProtection="1">
      <alignment horizontal="center" vertical="top" wrapText="1"/>
      <protection hidden="1"/>
    </xf>
    <xf numFmtId="0" fontId="4" fillId="0" borderId="12" xfId="0" applyFont="1" applyBorder="1" applyAlignment="1" applyProtection="1">
      <alignment horizontal="center" vertical="top" wrapText="1"/>
      <protection hidden="1"/>
    </xf>
    <xf numFmtId="10" fontId="0" fillId="5" borderId="1" xfId="0" applyNumberFormat="1" applyFill="1" applyBorder="1" applyAlignment="1" applyProtection="1">
      <alignment horizontal="center" vertical="top"/>
      <protection locked="0"/>
    </xf>
    <xf numFmtId="0" fontId="0" fillId="0" borderId="0" xfId="0" applyAlignment="1" applyProtection="1">
      <alignment horizontal="center" vertical="top" wrapText="1"/>
      <protection locked="0" hidden="1"/>
    </xf>
    <xf numFmtId="4" fontId="0" fillId="0" borderId="1" xfId="0" applyNumberFormat="1" applyBorder="1" applyAlignment="1" applyProtection="1">
      <alignment vertical="top"/>
      <protection hidden="1"/>
    </xf>
    <xf numFmtId="0" fontId="10" fillId="0" borderId="0" xfId="1" applyFont="1" applyProtection="1">
      <protection hidden="1"/>
    </xf>
    <xf numFmtId="0" fontId="26" fillId="4" borderId="1" xfId="1" applyFont="1" applyFill="1" applyBorder="1" applyAlignment="1" applyProtection="1">
      <alignment vertical="top"/>
      <protection hidden="1"/>
    </xf>
    <xf numFmtId="0" fontId="0" fillId="0" borderId="0" xfId="0" applyAlignment="1" applyProtection="1">
      <alignment vertical="top"/>
      <protection locked="0" hidden="1"/>
    </xf>
    <xf numFmtId="0" fontId="0" fillId="0" borderId="15" xfId="0" applyBorder="1" applyAlignment="1" applyProtection="1">
      <alignment vertical="top"/>
      <protection hidden="1"/>
    </xf>
    <xf numFmtId="0" fontId="0" fillId="0" borderId="11" xfId="0" applyBorder="1" applyAlignment="1" applyProtection="1">
      <alignment vertical="top"/>
      <protection hidden="1"/>
    </xf>
    <xf numFmtId="0" fontId="0" fillId="6" borderId="8" xfId="0" applyFill="1" applyBorder="1" applyAlignment="1" applyProtection="1">
      <alignment vertical="top"/>
      <protection hidden="1"/>
    </xf>
    <xf numFmtId="0" fontId="13" fillId="0" borderId="0" xfId="0" applyFont="1" applyAlignment="1" applyProtection="1">
      <alignment horizontal="left" vertical="center"/>
      <protection hidden="1"/>
    </xf>
    <xf numFmtId="0" fontId="0" fillId="3" borderId="3" xfId="0" applyFill="1" applyBorder="1" applyAlignment="1" applyProtection="1">
      <alignment vertical="top"/>
      <protection hidden="1"/>
    </xf>
    <xf numFmtId="0" fontId="0" fillId="3" borderId="6" xfId="0" applyFill="1" applyBorder="1" applyAlignment="1" applyProtection="1">
      <alignment vertical="top"/>
      <protection hidden="1"/>
    </xf>
    <xf numFmtId="0" fontId="0" fillId="3" borderId="6" xfId="0" applyFill="1" applyBorder="1" applyAlignment="1" applyProtection="1">
      <alignment horizontal="left" vertical="center" wrapText="1"/>
      <protection hidden="1"/>
    </xf>
    <xf numFmtId="0" fontId="0" fillId="0" borderId="5" xfId="0" applyBorder="1" applyAlignment="1" applyProtection="1">
      <alignment vertical="top" wrapText="1"/>
      <protection hidden="1"/>
    </xf>
    <xf numFmtId="0" fontId="0" fillId="0" borderId="0" xfId="0" applyAlignment="1" applyProtection="1">
      <alignment horizontal="center" vertical="top" wrapText="1"/>
      <protection hidden="1"/>
    </xf>
    <xf numFmtId="0" fontId="0" fillId="0" borderId="5" xfId="0" applyBorder="1" applyAlignment="1" applyProtection="1">
      <alignment vertical="top"/>
      <protection hidden="1"/>
    </xf>
    <xf numFmtId="0" fontId="0" fillId="0" borderId="2" xfId="0" applyBorder="1" applyAlignment="1" applyProtection="1">
      <alignment vertical="top"/>
      <protection hidden="1"/>
    </xf>
    <xf numFmtId="0" fontId="24" fillId="0" borderId="0" xfId="0" applyFont="1" applyAlignment="1" applyProtection="1">
      <alignment vertical="top"/>
      <protection hidden="1"/>
    </xf>
    <xf numFmtId="0" fontId="24" fillId="0" borderId="0" xfId="1" applyFont="1" applyProtection="1">
      <protection hidden="1"/>
    </xf>
    <xf numFmtId="0" fontId="18" fillId="0" borderId="0" xfId="0" applyFont="1" applyAlignment="1" applyProtection="1">
      <alignment vertical="top"/>
      <protection hidden="1"/>
    </xf>
    <xf numFmtId="0" fontId="18" fillId="0" borderId="0" xfId="0" applyFont="1" applyAlignment="1" applyProtection="1">
      <alignment vertical="top"/>
      <protection locked="0" hidden="1"/>
    </xf>
    <xf numFmtId="0" fontId="18" fillId="0" borderId="0" xfId="1" applyFont="1" applyAlignment="1" applyProtection="1">
      <alignment vertical="top"/>
      <protection locked="0" hidden="1"/>
    </xf>
    <xf numFmtId="0" fontId="18" fillId="0" borderId="0" xfId="1" applyFont="1" applyProtection="1">
      <protection hidden="1"/>
    </xf>
    <xf numFmtId="0" fontId="6" fillId="0" borderId="0" xfId="0" applyFont="1" applyAlignment="1">
      <alignment vertical="top"/>
    </xf>
    <xf numFmtId="0" fontId="4" fillId="0" borderId="5" xfId="0" applyFont="1" applyBorder="1" applyAlignment="1" applyProtection="1">
      <alignment vertical="top"/>
      <protection hidden="1"/>
    </xf>
    <xf numFmtId="4" fontId="0" fillId="0" borderId="1" xfId="0" applyNumberFormat="1" applyBorder="1" applyAlignment="1" applyProtection="1">
      <alignment horizontal="right" vertical="top"/>
      <protection locked="0"/>
    </xf>
    <xf numFmtId="4" fontId="0" fillId="5" borderId="1" xfId="0" applyNumberFormat="1" applyFill="1" applyBorder="1" applyAlignment="1" applyProtection="1">
      <alignment horizontal="center" vertical="top"/>
      <protection locked="0"/>
    </xf>
    <xf numFmtId="16" fontId="8" fillId="0" borderId="3" xfId="0" quotePrefix="1" applyNumberFormat="1" applyFont="1" applyBorder="1" applyAlignment="1" applyProtection="1">
      <alignment vertical="top"/>
      <protection hidden="1"/>
    </xf>
    <xf numFmtId="16" fontId="21" fillId="0" borderId="3" xfId="0" quotePrefix="1" applyNumberFormat="1" applyFont="1" applyBorder="1" applyAlignment="1" applyProtection="1">
      <alignment vertical="top"/>
      <protection hidden="1"/>
    </xf>
    <xf numFmtId="0" fontId="0" fillId="0" borderId="0" xfId="0" applyAlignment="1" applyProtection="1">
      <alignment vertical="center"/>
      <protection locked="0" hidden="1"/>
    </xf>
    <xf numFmtId="0" fontId="0" fillId="0" borderId="0" xfId="0" applyProtection="1">
      <protection locked="0"/>
    </xf>
    <xf numFmtId="164" fontId="0" fillId="0" borderId="0" xfId="0" applyNumberFormat="1" applyAlignment="1" applyProtection="1">
      <alignment vertical="top"/>
      <protection locked="0" hidden="1"/>
    </xf>
    <xf numFmtId="0" fontId="15" fillId="0" borderId="0" xfId="0" applyFont="1" applyAlignment="1" applyProtection="1">
      <alignment vertical="top"/>
      <protection locked="0" hidden="1"/>
    </xf>
    <xf numFmtId="0" fontId="25" fillId="0" borderId="0" xfId="0" applyFont="1" applyAlignment="1" applyProtection="1">
      <alignment vertical="top"/>
      <protection hidden="1"/>
    </xf>
    <xf numFmtId="166" fontId="0" fillId="0" borderId="9" xfId="0" applyNumberFormat="1" applyBorder="1" applyAlignment="1" applyProtection="1">
      <alignment vertical="top"/>
      <protection hidden="1"/>
    </xf>
    <xf numFmtId="4" fontId="6" fillId="0" borderId="0" xfId="0" applyNumberFormat="1" applyFont="1" applyAlignment="1" applyProtection="1">
      <alignment horizontal="right" vertical="center"/>
      <protection hidden="1"/>
    </xf>
    <xf numFmtId="0" fontId="20" fillId="0" borderId="11" xfId="1" applyFont="1" applyBorder="1" applyAlignment="1" applyProtection="1">
      <alignment horizontal="left" vertical="top"/>
      <protection hidden="1"/>
    </xf>
    <xf numFmtId="0" fontId="6" fillId="0" borderId="9" xfId="0" applyFont="1" applyBorder="1" applyAlignment="1" applyProtection="1">
      <alignment horizontal="left" vertical="center" wrapText="1"/>
      <protection hidden="1"/>
    </xf>
    <xf numFmtId="0" fontId="11" fillId="0" borderId="0" xfId="0" applyFont="1" applyAlignment="1" applyProtection="1">
      <alignment vertical="top"/>
      <protection hidden="1"/>
    </xf>
    <xf numFmtId="0" fontId="6" fillId="3" borderId="2" xfId="0" applyFont="1" applyFill="1" applyBorder="1" applyAlignment="1" applyProtection="1">
      <alignment horizontal="left" vertical="center"/>
      <protection hidden="1"/>
    </xf>
    <xf numFmtId="1" fontId="22" fillId="3" borderId="3" xfId="0" applyNumberFormat="1" applyFont="1" applyFill="1" applyBorder="1" applyAlignment="1" applyProtection="1">
      <alignment vertical="center"/>
      <protection hidden="1"/>
    </xf>
    <xf numFmtId="0" fontId="0" fillId="0" borderId="0" xfId="0" applyAlignment="1" applyProtection="1">
      <alignment vertical="top" wrapText="1"/>
      <protection locked="0" hidden="1"/>
    </xf>
    <xf numFmtId="0" fontId="4" fillId="0" borderId="9" xfId="0" applyFont="1" applyBorder="1" applyAlignment="1" applyProtection="1">
      <alignment vertical="top"/>
      <protection hidden="1"/>
    </xf>
    <xf numFmtId="0" fontId="4" fillId="0" borderId="9" xfId="0" applyFont="1" applyBorder="1" applyAlignment="1" applyProtection="1">
      <alignment horizontal="left" vertical="top" wrapText="1"/>
      <protection locked="0"/>
    </xf>
    <xf numFmtId="0" fontId="4" fillId="0" borderId="9" xfId="0" applyFont="1" applyBorder="1" applyAlignment="1" applyProtection="1">
      <alignment horizontal="left" vertical="top"/>
      <protection locked="0"/>
    </xf>
    <xf numFmtId="0" fontId="27" fillId="0" borderId="0" xfId="0" applyFont="1" applyAlignment="1" applyProtection="1">
      <alignment vertical="top"/>
      <protection hidden="1"/>
    </xf>
    <xf numFmtId="0" fontId="10" fillId="0" borderId="0" xfId="2" applyFont="1" applyProtection="1">
      <protection hidden="1"/>
    </xf>
    <xf numFmtId="0" fontId="0" fillId="0" borderId="0" xfId="2" applyFont="1" applyAlignment="1" applyProtection="1">
      <alignment vertical="top"/>
      <protection hidden="1"/>
    </xf>
    <xf numFmtId="0" fontId="27" fillId="0" borderId="0" xfId="2" applyFont="1" applyAlignment="1" applyProtection="1">
      <alignment vertical="top"/>
      <protection locked="0" hidden="1"/>
    </xf>
    <xf numFmtId="0" fontId="24" fillId="0" borderId="0" xfId="2" applyFont="1" applyProtection="1">
      <protection hidden="1"/>
    </xf>
    <xf numFmtId="0" fontId="18" fillId="0" borderId="0" xfId="2" applyFont="1" applyAlignment="1" applyProtection="1">
      <alignment vertical="top"/>
      <protection locked="0" hidden="1"/>
    </xf>
    <xf numFmtId="0" fontId="18" fillId="0" borderId="0" xfId="2" applyFont="1" applyProtection="1">
      <protection hidden="1"/>
    </xf>
    <xf numFmtId="49" fontId="7" fillId="0" borderId="3" xfId="2" applyNumberFormat="1" applyFont="1" applyBorder="1" applyAlignment="1" applyProtection="1">
      <alignment vertical="center"/>
      <protection hidden="1"/>
    </xf>
    <xf numFmtId="0" fontId="9" fillId="0" borderId="3" xfId="2" applyFont="1" applyBorder="1" applyAlignment="1" applyProtection="1">
      <alignment vertical="center"/>
      <protection hidden="1"/>
    </xf>
    <xf numFmtId="0" fontId="9" fillId="0" borderId="3" xfId="2" applyFont="1" applyBorder="1" applyAlignment="1" applyProtection="1">
      <alignment horizontal="right" vertical="center"/>
      <protection hidden="1"/>
    </xf>
    <xf numFmtId="0" fontId="17" fillId="0" borderId="0" xfId="2" applyFont="1" applyProtection="1">
      <protection hidden="1"/>
    </xf>
    <xf numFmtId="0" fontId="17" fillId="0" borderId="0" xfId="2" applyFont="1" applyAlignment="1" applyProtection="1">
      <alignment vertical="top"/>
      <protection hidden="1"/>
    </xf>
    <xf numFmtId="0" fontId="24" fillId="0" borderId="11" xfId="2" applyFont="1" applyBorder="1" applyProtection="1">
      <protection hidden="1"/>
    </xf>
    <xf numFmtId="0" fontId="12" fillId="0" borderId="0" xfId="0" applyFont="1" applyAlignment="1" applyProtection="1">
      <alignment vertical="top"/>
      <protection hidden="1"/>
    </xf>
    <xf numFmtId="4" fontId="6" fillId="0" borderId="3" xfId="0" applyNumberFormat="1" applyFont="1" applyBorder="1" applyAlignment="1" applyProtection="1">
      <alignment horizontal="right" vertical="center"/>
      <protection hidden="1"/>
    </xf>
    <xf numFmtId="16" fontId="0" fillId="0" borderId="0" xfId="0" quotePrefix="1" applyNumberFormat="1" applyAlignment="1" applyProtection="1">
      <alignment vertical="top"/>
      <protection hidden="1"/>
    </xf>
    <xf numFmtId="0" fontId="6" fillId="0" borderId="0" xfId="0" applyFont="1" applyAlignment="1" applyProtection="1">
      <alignment vertical="top"/>
      <protection hidden="1"/>
    </xf>
    <xf numFmtId="0" fontId="6" fillId="0" borderId="6" xfId="0" applyFont="1" applyBorder="1" applyAlignment="1" applyProtection="1">
      <alignment vertical="top"/>
      <protection hidden="1"/>
    </xf>
    <xf numFmtId="16" fontId="0" fillId="0" borderId="9" xfId="0" quotePrefix="1" applyNumberFormat="1" applyBorder="1" applyAlignment="1" applyProtection="1">
      <alignment vertical="top"/>
      <protection hidden="1"/>
    </xf>
    <xf numFmtId="16" fontId="6" fillId="0" borderId="8" xfId="0" quotePrefix="1" applyNumberFormat="1" applyFont="1" applyBorder="1" applyAlignment="1" applyProtection="1">
      <alignment vertical="top"/>
      <protection hidden="1"/>
    </xf>
    <xf numFmtId="0" fontId="6" fillId="0" borderId="5" xfId="0" applyFont="1" applyBorder="1" applyAlignment="1" applyProtection="1">
      <alignment vertical="top"/>
      <protection hidden="1"/>
    </xf>
    <xf numFmtId="0" fontId="6" fillId="0" borderId="13" xfId="0" applyFont="1" applyBorder="1" applyAlignment="1" applyProtection="1">
      <alignment vertical="top"/>
      <protection hidden="1"/>
    </xf>
    <xf numFmtId="0" fontId="0" fillId="0" borderId="0" xfId="0" quotePrefix="1" applyAlignment="1" applyProtection="1">
      <alignment vertical="top"/>
      <protection locked="0" hidden="1"/>
    </xf>
    <xf numFmtId="0" fontId="8" fillId="4" borderId="1" xfId="0" applyFont="1" applyFill="1" applyBorder="1" applyAlignment="1" applyProtection="1">
      <alignment vertical="top"/>
      <protection hidden="1"/>
    </xf>
    <xf numFmtId="16" fontId="0" fillId="0" borderId="36" xfId="0" quotePrefix="1" applyNumberFormat="1" applyBorder="1" applyAlignment="1" applyProtection="1">
      <alignment vertical="top"/>
      <protection hidden="1"/>
    </xf>
    <xf numFmtId="16" fontId="0" fillId="0" borderId="37" xfId="0" quotePrefix="1" applyNumberFormat="1" applyBorder="1" applyAlignment="1" applyProtection="1">
      <alignment vertical="top"/>
      <protection hidden="1"/>
    </xf>
    <xf numFmtId="0" fontId="0" fillId="0" borderId="38" xfId="0" applyBorder="1" applyAlignment="1" applyProtection="1">
      <alignment horizontal="center" vertical="top"/>
      <protection hidden="1"/>
    </xf>
    <xf numFmtId="0" fontId="0" fillId="0" borderId="40" xfId="0" applyBorder="1" applyAlignment="1" applyProtection="1">
      <alignment horizontal="center" vertical="top"/>
      <protection hidden="1"/>
    </xf>
    <xf numFmtId="0" fontId="15" fillId="0" borderId="7" xfId="0" applyFont="1" applyBorder="1" applyAlignment="1" applyProtection="1">
      <alignment horizontal="right" vertical="center"/>
      <protection hidden="1"/>
    </xf>
    <xf numFmtId="0" fontId="0" fillId="0" borderId="21" xfId="0" applyBorder="1" applyAlignment="1" applyProtection="1">
      <alignment vertical="top"/>
      <protection hidden="1"/>
    </xf>
    <xf numFmtId="0" fontId="0" fillId="0" borderId="22" xfId="0" applyBorder="1" applyAlignment="1" applyProtection="1">
      <alignment vertical="top"/>
      <protection hidden="1"/>
    </xf>
    <xf numFmtId="0" fontId="15" fillId="0" borderId="23" xfId="0" applyFont="1" applyBorder="1" applyAlignment="1" applyProtection="1">
      <alignment horizontal="right" vertical="center"/>
      <protection hidden="1"/>
    </xf>
    <xf numFmtId="168" fontId="0" fillId="0" borderId="3" xfId="0" applyNumberFormat="1" applyBorder="1" applyAlignment="1" applyProtection="1">
      <alignment horizontal="center" vertical="top"/>
      <protection locked="0"/>
    </xf>
    <xf numFmtId="0" fontId="0" fillId="4" borderId="1" xfId="0" applyFill="1" applyBorder="1" applyAlignment="1" applyProtection="1">
      <alignment vertical="top"/>
      <protection hidden="1"/>
    </xf>
    <xf numFmtId="0" fontId="15" fillId="0" borderId="6" xfId="0" quotePrefix="1" applyFont="1" applyBorder="1" applyAlignment="1" applyProtection="1">
      <alignment vertical="top"/>
      <protection hidden="1"/>
    </xf>
    <xf numFmtId="0" fontId="0" fillId="4" borderId="1" xfId="0" applyFill="1" applyBorder="1" applyAlignment="1">
      <alignment vertical="top"/>
    </xf>
    <xf numFmtId="0" fontId="4" fillId="0" borderId="12" xfId="0" quotePrefix="1" applyFont="1" applyBorder="1" applyAlignment="1" applyProtection="1">
      <alignment horizontal="right" vertical="top"/>
      <protection hidden="1"/>
    </xf>
    <xf numFmtId="16" fontId="4" fillId="0" borderId="39" xfId="0" quotePrefix="1" applyNumberFormat="1" applyFont="1" applyBorder="1" applyAlignment="1" applyProtection="1">
      <alignment horizontal="right" vertical="top"/>
      <protection hidden="1"/>
    </xf>
    <xf numFmtId="0" fontId="4" fillId="0" borderId="39" xfId="0" quotePrefix="1" applyFont="1" applyBorder="1" applyAlignment="1" applyProtection="1">
      <alignment horizontal="right" vertical="top"/>
      <protection hidden="1"/>
    </xf>
    <xf numFmtId="0" fontId="0" fillId="0" borderId="37" xfId="0" applyBorder="1" applyAlignment="1" applyProtection="1">
      <alignment vertical="top"/>
      <protection hidden="1"/>
    </xf>
    <xf numFmtId="0" fontId="0" fillId="0" borderId="38" xfId="0" applyBorder="1" applyAlignment="1" applyProtection="1">
      <alignment vertical="top"/>
      <protection hidden="1"/>
    </xf>
    <xf numFmtId="16" fontId="6" fillId="0" borderId="21" xfId="0" quotePrefix="1" applyNumberFormat="1" applyFont="1" applyBorder="1" applyAlignment="1" applyProtection="1">
      <alignment horizontal="left" vertical="center"/>
      <protection hidden="1"/>
    </xf>
    <xf numFmtId="0" fontId="6" fillId="0" borderId="22" xfId="0" applyFont="1" applyBorder="1" applyAlignment="1" applyProtection="1">
      <alignment vertical="center"/>
      <protection hidden="1"/>
    </xf>
    <xf numFmtId="0" fontId="0" fillId="0" borderId="23" xfId="0" applyBorder="1" applyAlignment="1" applyProtection="1">
      <alignment vertical="center"/>
      <protection hidden="1"/>
    </xf>
    <xf numFmtId="0" fontId="4" fillId="0" borderId="36" xfId="0" applyFont="1" applyBorder="1" applyAlignment="1" applyProtection="1">
      <alignment vertical="top"/>
      <protection hidden="1"/>
    </xf>
    <xf numFmtId="0" fontId="4" fillId="0" borderId="38" xfId="0" applyFont="1" applyBorder="1" applyAlignment="1" applyProtection="1">
      <alignment horizontal="right" vertical="top"/>
      <protection hidden="1"/>
    </xf>
    <xf numFmtId="0" fontId="8" fillId="0" borderId="41" xfId="0" applyFont="1" applyBorder="1" applyAlignment="1" applyProtection="1">
      <alignment vertical="top"/>
      <protection hidden="1"/>
    </xf>
    <xf numFmtId="166" fontId="0" fillId="0" borderId="41" xfId="0" applyNumberFormat="1" applyBorder="1" applyAlignment="1" applyProtection="1">
      <alignment horizontal="right" vertical="top"/>
      <protection hidden="1"/>
    </xf>
    <xf numFmtId="166" fontId="6" fillId="0" borderId="41" xfId="0" applyNumberFormat="1" applyFont="1" applyBorder="1" applyAlignment="1" applyProtection="1">
      <alignment horizontal="right" vertical="top"/>
      <protection hidden="1"/>
    </xf>
    <xf numFmtId="0" fontId="8" fillId="0" borderId="39" xfId="0" applyFont="1" applyBorder="1" applyAlignment="1" applyProtection="1">
      <alignment vertical="top"/>
      <protection hidden="1"/>
    </xf>
    <xf numFmtId="166" fontId="0" fillId="0" borderId="39" xfId="0" applyNumberFormat="1" applyBorder="1" applyAlignment="1" applyProtection="1">
      <alignment horizontal="right" vertical="top"/>
      <protection hidden="1"/>
    </xf>
    <xf numFmtId="166" fontId="6" fillId="0" borderId="39" xfId="0" applyNumberFormat="1" applyFont="1" applyBorder="1" applyAlignment="1" applyProtection="1">
      <alignment horizontal="right" vertical="top"/>
      <protection hidden="1"/>
    </xf>
    <xf numFmtId="0" fontId="8" fillId="0" borderId="35" xfId="0" applyFont="1" applyBorder="1" applyAlignment="1" applyProtection="1">
      <alignment vertical="top"/>
      <protection hidden="1"/>
    </xf>
    <xf numFmtId="166" fontId="0" fillId="0" borderId="35" xfId="0" applyNumberFormat="1" applyBorder="1" applyAlignment="1" applyProtection="1">
      <alignment horizontal="right" vertical="top"/>
      <protection hidden="1"/>
    </xf>
    <xf numFmtId="0" fontId="0" fillId="0" borderId="6" xfId="0" applyBorder="1"/>
    <xf numFmtId="4" fontId="6" fillId="0" borderId="6" xfId="0" applyNumberFormat="1" applyFont="1" applyBorder="1" applyAlignment="1" applyProtection="1">
      <alignment horizontal="right" vertical="center"/>
      <protection hidden="1"/>
    </xf>
    <xf numFmtId="0" fontId="6" fillId="0" borderId="3" xfId="0" applyFont="1" applyBorder="1" applyAlignment="1" applyProtection="1">
      <alignment vertical="top"/>
      <protection hidden="1"/>
    </xf>
    <xf numFmtId="0" fontId="0" fillId="0" borderId="0" xfId="0" applyAlignment="1" applyProtection="1">
      <alignment horizontal="left" vertical="top" wrapText="1"/>
      <protection hidden="1"/>
    </xf>
    <xf numFmtId="0" fontId="4" fillId="6" borderId="1" xfId="0" applyFont="1" applyFill="1" applyBorder="1" applyAlignment="1" applyProtection="1">
      <alignment vertical="top"/>
      <protection hidden="1"/>
    </xf>
    <xf numFmtId="0" fontId="4" fillId="0" borderId="3" xfId="0" applyFont="1" applyBorder="1" applyAlignment="1" applyProtection="1">
      <alignment vertical="center"/>
      <protection hidden="1"/>
    </xf>
    <xf numFmtId="16" fontId="8" fillId="6" borderId="1" xfId="0" quotePrefix="1" applyNumberFormat="1" applyFont="1" applyFill="1" applyBorder="1" applyAlignment="1" applyProtection="1">
      <alignment vertical="top"/>
      <protection hidden="1"/>
    </xf>
    <xf numFmtId="4" fontId="0" fillId="0" borderId="0" xfId="1" applyNumberFormat="1" applyFont="1" applyAlignment="1" applyProtection="1">
      <alignment vertical="top"/>
      <protection hidden="1"/>
    </xf>
    <xf numFmtId="0" fontId="0" fillId="0" borderId="3" xfId="0" applyBorder="1" applyAlignment="1" applyProtection="1">
      <alignment horizontal="left" vertical="top"/>
      <protection hidden="1"/>
    </xf>
    <xf numFmtId="0" fontId="6" fillId="0" borderId="3" xfId="0" applyFont="1" applyBorder="1" applyAlignment="1" applyProtection="1">
      <alignment horizontal="left" vertical="center" wrapText="1"/>
      <protection hidden="1"/>
    </xf>
    <xf numFmtId="0" fontId="6" fillId="0" borderId="4" xfId="0" applyFont="1" applyBorder="1" applyAlignment="1" applyProtection="1">
      <alignment horizontal="left" vertical="center" wrapText="1"/>
      <protection hidden="1"/>
    </xf>
    <xf numFmtId="0" fontId="6" fillId="0" borderId="2" xfId="0" applyFont="1" applyBorder="1" applyAlignment="1" applyProtection="1">
      <alignment horizontal="left" vertical="center"/>
      <protection hidden="1"/>
    </xf>
    <xf numFmtId="0" fontId="6" fillId="0" borderId="3" xfId="0" applyFont="1" applyBorder="1" applyAlignment="1" applyProtection="1">
      <alignment vertical="center"/>
      <protection hidden="1"/>
    </xf>
    <xf numFmtId="16" fontId="4" fillId="4" borderId="1" xfId="0" quotePrefix="1" applyNumberFormat="1" applyFont="1" applyFill="1" applyBorder="1" applyAlignment="1" applyProtection="1">
      <alignment vertical="top"/>
      <protection hidden="1"/>
    </xf>
    <xf numFmtId="166" fontId="0" fillId="0" borderId="14" xfId="0" applyNumberFormat="1" applyBorder="1" applyAlignment="1" applyProtection="1">
      <alignment vertical="center"/>
      <protection hidden="1"/>
    </xf>
    <xf numFmtId="4" fontId="0" fillId="0" borderId="0" xfId="0" applyNumberFormat="1" applyAlignment="1" applyProtection="1">
      <alignment vertical="top"/>
      <protection hidden="1"/>
    </xf>
    <xf numFmtId="4" fontId="0" fillId="0" borderId="0" xfId="0" applyNumberFormat="1" applyAlignment="1" applyProtection="1">
      <alignment vertical="top"/>
      <protection locked="0" hidden="1"/>
    </xf>
    <xf numFmtId="166" fontId="0" fillId="0" borderId="0" xfId="0" applyNumberFormat="1" applyAlignment="1" applyProtection="1">
      <alignment vertical="top"/>
      <protection hidden="1"/>
    </xf>
    <xf numFmtId="166" fontId="0" fillId="0" borderId="0" xfId="0" applyNumberFormat="1" applyAlignment="1" applyProtection="1">
      <alignment vertical="top"/>
      <protection locked="0" hidden="1"/>
    </xf>
    <xf numFmtId="0" fontId="27" fillId="0" borderId="0" xfId="0" applyFont="1" applyAlignment="1" applyProtection="1">
      <alignment vertical="top"/>
      <protection locked="0" hidden="1"/>
    </xf>
    <xf numFmtId="0" fontId="6" fillId="4" borderId="43" xfId="0" applyFont="1" applyFill="1" applyBorder="1" applyAlignment="1" applyProtection="1">
      <alignment horizontal="left" vertical="center"/>
      <protection locked="0"/>
    </xf>
    <xf numFmtId="0" fontId="6" fillId="0" borderId="9" xfId="0" applyFont="1" applyBorder="1" applyAlignment="1" applyProtection="1">
      <alignment horizontal="left" vertical="center"/>
      <protection hidden="1"/>
    </xf>
    <xf numFmtId="0" fontId="0" fillId="0" borderId="9" xfId="0" applyBorder="1" applyAlignment="1" applyProtection="1">
      <alignment horizontal="left" vertical="center"/>
      <protection hidden="1"/>
    </xf>
    <xf numFmtId="0" fontId="6" fillId="0" borderId="0" xfId="0" applyFont="1" applyAlignment="1" applyProtection="1">
      <alignment horizontal="left" vertical="center"/>
      <protection hidden="1"/>
    </xf>
    <xf numFmtId="0" fontId="5" fillId="0" borderId="0" xfId="0" applyFont="1" applyAlignment="1" applyProtection="1">
      <alignment horizontal="center" vertical="center" wrapText="1"/>
      <protection hidden="1"/>
    </xf>
    <xf numFmtId="0" fontId="6" fillId="0" borderId="6" xfId="0" applyFont="1" applyBorder="1" applyAlignment="1" applyProtection="1">
      <alignment horizontal="left" vertical="center"/>
      <protection hidden="1"/>
    </xf>
    <xf numFmtId="0" fontId="6" fillId="0" borderId="6" xfId="0" applyFont="1" applyBorder="1" applyAlignment="1" applyProtection="1">
      <alignment horizontal="center" vertical="center" wrapText="1"/>
      <protection hidden="1"/>
    </xf>
    <xf numFmtId="0" fontId="6" fillId="0" borderId="3" xfId="0" applyFont="1" applyBorder="1" applyAlignment="1" applyProtection="1">
      <alignment horizontal="left" vertical="center"/>
      <protection hidden="1"/>
    </xf>
    <xf numFmtId="0" fontId="6" fillId="0" borderId="23" xfId="0" applyFont="1" applyBorder="1" applyAlignment="1" applyProtection="1">
      <alignment horizontal="right" vertical="center"/>
      <protection hidden="1"/>
    </xf>
    <xf numFmtId="0" fontId="6" fillId="0" borderId="21" xfId="0" applyFont="1" applyBorder="1" applyAlignment="1" applyProtection="1">
      <alignment vertical="center"/>
      <protection hidden="1"/>
    </xf>
    <xf numFmtId="0" fontId="0" fillId="0" borderId="22" xfId="0" applyBorder="1" applyAlignment="1" applyProtection="1">
      <alignment horizontal="left" vertical="center"/>
      <protection hidden="1"/>
    </xf>
    <xf numFmtId="0" fontId="6" fillId="4" borderId="23" xfId="0" applyFont="1" applyFill="1" applyBorder="1" applyAlignment="1" applyProtection="1">
      <alignment horizontal="left" vertical="center"/>
      <protection locked="0"/>
    </xf>
    <xf numFmtId="0" fontId="5" fillId="0" borderId="6" xfId="0" applyFont="1" applyBorder="1" applyAlignment="1" applyProtection="1">
      <alignment vertical="center" wrapText="1"/>
      <protection hidden="1"/>
    </xf>
    <xf numFmtId="0" fontId="0" fillId="0" borderId="19" xfId="0" applyBorder="1" applyAlignment="1" applyProtection="1">
      <alignment horizontal="left" vertical="center"/>
      <protection hidden="1"/>
    </xf>
    <xf numFmtId="0" fontId="31" fillId="0" borderId="6" xfId="0" applyFont="1" applyBorder="1" applyAlignment="1" applyProtection="1">
      <alignment horizontal="center" vertical="center" wrapText="1"/>
      <protection hidden="1"/>
    </xf>
    <xf numFmtId="0" fontId="6" fillId="0" borderId="6" xfId="0" applyFont="1" applyBorder="1" applyAlignment="1" applyProtection="1">
      <alignment vertical="center" wrapText="1"/>
      <protection hidden="1"/>
    </xf>
    <xf numFmtId="0" fontId="6" fillId="0" borderId="20" xfId="0" applyFont="1" applyBorder="1" applyAlignment="1" applyProtection="1">
      <alignment vertical="center"/>
      <protection hidden="1"/>
    </xf>
    <xf numFmtId="0" fontId="6" fillId="0" borderId="40" xfId="0" applyFont="1" applyBorder="1" applyAlignment="1" applyProtection="1">
      <alignment vertical="center"/>
      <protection hidden="1"/>
    </xf>
    <xf numFmtId="0" fontId="6" fillId="0" borderId="23" xfId="0" applyFont="1" applyBorder="1" applyAlignment="1" applyProtection="1">
      <alignment vertical="center"/>
      <protection hidden="1"/>
    </xf>
    <xf numFmtId="0" fontId="6" fillId="0" borderId="6" xfId="0" applyFont="1" applyBorder="1" applyAlignment="1" applyProtection="1">
      <alignment vertical="center"/>
      <protection hidden="1"/>
    </xf>
    <xf numFmtId="0" fontId="9" fillId="3" borderId="9" xfId="2" applyFont="1" applyFill="1" applyBorder="1" applyAlignment="1" applyProtection="1">
      <alignment vertical="center"/>
      <protection hidden="1"/>
    </xf>
    <xf numFmtId="0" fontId="29" fillId="0" borderId="42" xfId="1" quotePrefix="1" applyFont="1" applyBorder="1" applyAlignment="1" applyProtection="1">
      <alignment horizontal="center" vertical="top"/>
      <protection hidden="1"/>
    </xf>
    <xf numFmtId="0" fontId="4" fillId="0" borderId="45" xfId="2" applyFont="1" applyBorder="1" applyAlignment="1" applyProtection="1">
      <alignment vertical="top"/>
      <protection hidden="1"/>
    </xf>
    <xf numFmtId="0" fontId="18" fillId="4" borderId="42" xfId="1" applyFont="1" applyFill="1" applyBorder="1" applyAlignment="1" applyProtection="1">
      <alignment vertical="top" wrapText="1"/>
      <protection locked="0"/>
    </xf>
    <xf numFmtId="4" fontId="0" fillId="3" borderId="43" xfId="0" applyNumberFormat="1" applyFill="1" applyBorder="1" applyAlignment="1" applyProtection="1">
      <alignment horizontal="right" vertical="top"/>
      <protection hidden="1"/>
    </xf>
    <xf numFmtId="0" fontId="29" fillId="0" borderId="0" xfId="1" quotePrefix="1" applyFont="1" applyAlignment="1" applyProtection="1">
      <alignment horizontal="center" vertical="top"/>
      <protection hidden="1"/>
    </xf>
    <xf numFmtId="166" fontId="6" fillId="0" borderId="35" xfId="0" applyNumberFormat="1" applyFont="1" applyBorder="1" applyAlignment="1" applyProtection="1">
      <alignment horizontal="right" vertical="top"/>
      <protection hidden="1"/>
    </xf>
    <xf numFmtId="166" fontId="0" fillId="0" borderId="14" xfId="0" applyNumberFormat="1" applyBorder="1" applyAlignment="1">
      <alignment vertical="center"/>
    </xf>
    <xf numFmtId="0" fontId="6" fillId="0" borderId="2" xfId="0" applyFont="1" applyBorder="1" applyAlignment="1" applyProtection="1">
      <alignment vertical="center"/>
      <protection hidden="1"/>
    </xf>
    <xf numFmtId="166" fontId="0" fillId="0" borderId="3" xfId="0" applyNumberFormat="1" applyBorder="1" applyAlignment="1" applyProtection="1">
      <alignment vertical="top"/>
      <protection hidden="1"/>
    </xf>
    <xf numFmtId="4" fontId="31" fillId="8" borderId="16" xfId="0" applyNumberFormat="1" applyFont="1" applyFill="1" applyBorder="1" applyAlignment="1" applyProtection="1">
      <alignment horizontal="right" vertical="center"/>
      <protection hidden="1"/>
    </xf>
    <xf numFmtId="0" fontId="4" fillId="0" borderId="3" xfId="0" applyFont="1" applyBorder="1" applyAlignment="1" applyProtection="1">
      <alignment horizontal="right" vertical="center"/>
      <protection hidden="1"/>
    </xf>
    <xf numFmtId="0" fontId="26" fillId="0" borderId="0" xfId="0" applyFont="1" applyAlignment="1" applyProtection="1">
      <alignment vertical="top"/>
      <protection hidden="1"/>
    </xf>
    <xf numFmtId="0" fontId="35" fillId="0" borderId="0" xfId="0" applyFont="1" applyAlignment="1" applyProtection="1">
      <alignment vertical="top"/>
      <protection hidden="1"/>
    </xf>
    <xf numFmtId="0" fontId="26" fillId="0" borderId="0" xfId="0" applyFont="1" applyAlignment="1" applyProtection="1">
      <alignment vertical="center"/>
      <protection hidden="1"/>
    </xf>
    <xf numFmtId="0" fontId="26" fillId="0" borderId="0" xfId="0" applyFont="1"/>
    <xf numFmtId="0" fontId="6" fillId="0" borderId="23" xfId="0" applyFont="1" applyBorder="1" applyAlignment="1" applyProtection="1">
      <alignment horizontal="left" vertical="center"/>
      <protection hidden="1"/>
    </xf>
    <xf numFmtId="16" fontId="8" fillId="8" borderId="0" xfId="0" quotePrefix="1" applyNumberFormat="1" applyFont="1" applyFill="1" applyAlignment="1" applyProtection="1">
      <alignment horizontal="left" vertical="center"/>
      <protection hidden="1"/>
    </xf>
    <xf numFmtId="4" fontId="6" fillId="8" borderId="0" xfId="0" applyNumberFormat="1" applyFont="1" applyFill="1" applyAlignment="1" applyProtection="1">
      <alignment vertical="center"/>
      <protection hidden="1"/>
    </xf>
    <xf numFmtId="166" fontId="0" fillId="3" borderId="1" xfId="0" applyNumberFormat="1" applyFill="1" applyBorder="1" applyAlignment="1" applyProtection="1">
      <alignment vertical="top"/>
      <protection hidden="1"/>
    </xf>
    <xf numFmtId="0" fontId="31" fillId="8" borderId="0" xfId="0" applyFont="1" applyFill="1" applyAlignment="1" applyProtection="1">
      <alignment vertical="center"/>
      <protection hidden="1"/>
    </xf>
    <xf numFmtId="0" fontId="6" fillId="8" borderId="0" xfId="0" applyFont="1" applyFill="1" applyAlignment="1" applyProtection="1">
      <alignment vertical="center"/>
      <protection hidden="1"/>
    </xf>
    <xf numFmtId="0" fontId="36" fillId="8" borderId="0" xfId="0" applyFont="1" applyFill="1" applyAlignment="1" applyProtection="1">
      <alignment vertical="center"/>
      <protection hidden="1"/>
    </xf>
    <xf numFmtId="16" fontId="8" fillId="0" borderId="6" xfId="0" quotePrefix="1" applyNumberFormat="1" applyFont="1" applyBorder="1" applyAlignment="1" applyProtection="1">
      <alignment horizontal="left" vertical="center"/>
      <protection hidden="1"/>
    </xf>
    <xf numFmtId="0" fontId="6" fillId="3" borderId="19" xfId="0" applyFont="1" applyFill="1" applyBorder="1" applyAlignment="1" applyProtection="1">
      <alignment horizontal="left" vertical="center"/>
      <protection hidden="1"/>
    </xf>
    <xf numFmtId="4" fontId="8" fillId="8" borderId="42" xfId="0" applyNumberFormat="1" applyFont="1" applyFill="1" applyBorder="1" applyAlignment="1" applyProtection="1">
      <alignment horizontal="center" vertical="top"/>
      <protection hidden="1"/>
    </xf>
    <xf numFmtId="16" fontId="33" fillId="0" borderId="37" xfId="0" quotePrefix="1" applyNumberFormat="1" applyFont="1" applyBorder="1" applyAlignment="1" applyProtection="1">
      <alignment vertical="center"/>
      <protection hidden="1"/>
    </xf>
    <xf numFmtId="165" fontId="6" fillId="0" borderId="37" xfId="0" applyNumberFormat="1" applyFont="1" applyBorder="1" applyAlignment="1" applyProtection="1">
      <alignment vertical="center" wrapText="1"/>
      <protection hidden="1"/>
    </xf>
    <xf numFmtId="0" fontId="6" fillId="0" borderId="37" xfId="0" applyFont="1" applyBorder="1" applyAlignment="1" applyProtection="1">
      <alignment horizontal="center" vertical="center" wrapText="1"/>
      <protection hidden="1"/>
    </xf>
    <xf numFmtId="1" fontId="8" fillId="0" borderId="54" xfId="0" applyNumberFormat="1" applyFont="1" applyBorder="1" applyAlignment="1" applyProtection="1">
      <alignment horizontal="center" vertical="center" wrapText="1"/>
      <protection hidden="1"/>
    </xf>
    <xf numFmtId="0" fontId="0" fillId="0" borderId="54" xfId="0" applyBorder="1" applyAlignment="1" applyProtection="1">
      <alignment vertical="center" wrapText="1"/>
      <protection hidden="1"/>
    </xf>
    <xf numFmtId="0" fontId="6" fillId="0" borderId="8" xfId="2" applyFont="1" applyBorder="1" applyAlignment="1" applyProtection="1">
      <alignment vertical="center"/>
      <protection hidden="1"/>
    </xf>
    <xf numFmtId="0" fontId="6" fillId="0" borderId="9" xfId="2" applyFont="1" applyBorder="1" applyAlignment="1" applyProtection="1">
      <alignment vertical="center"/>
      <protection hidden="1"/>
    </xf>
    <xf numFmtId="0" fontId="35" fillId="0" borderId="0" xfId="1" applyFont="1" applyProtection="1">
      <protection hidden="1"/>
    </xf>
    <xf numFmtId="0" fontId="35" fillId="0" borderId="0" xfId="2" applyFont="1" applyProtection="1">
      <protection hidden="1"/>
    </xf>
    <xf numFmtId="0" fontId="9" fillId="0" borderId="9" xfId="2" applyFont="1" applyBorder="1" applyAlignment="1" applyProtection="1">
      <alignment horizontal="right" vertical="center" wrapText="1"/>
      <protection hidden="1"/>
    </xf>
    <xf numFmtId="0" fontId="9" fillId="0" borderId="10" xfId="2" applyFont="1" applyBorder="1" applyAlignment="1" applyProtection="1">
      <alignment horizontal="right" vertical="center" wrapText="1"/>
      <protection hidden="1"/>
    </xf>
    <xf numFmtId="0" fontId="17" fillId="3" borderId="8" xfId="2" applyFont="1" applyFill="1" applyBorder="1" applyAlignment="1" applyProtection="1">
      <alignment vertical="top"/>
      <protection hidden="1"/>
    </xf>
    <xf numFmtId="49" fontId="20" fillId="3" borderId="9" xfId="2" applyNumberFormat="1" applyFont="1" applyFill="1" applyBorder="1" applyAlignment="1" applyProtection="1">
      <alignment vertical="center"/>
      <protection hidden="1"/>
    </xf>
    <xf numFmtId="49" fontId="7" fillId="3" borderId="9" xfId="2" applyNumberFormat="1" applyFont="1" applyFill="1" applyBorder="1" applyAlignment="1" applyProtection="1">
      <alignment vertical="center"/>
      <protection hidden="1"/>
    </xf>
    <xf numFmtId="0" fontId="9" fillId="3" borderId="9" xfId="2" applyFont="1" applyFill="1" applyBorder="1" applyAlignment="1" applyProtection="1">
      <alignment horizontal="right" vertical="center"/>
      <protection hidden="1"/>
    </xf>
    <xf numFmtId="0" fontId="6" fillId="3" borderId="17" xfId="2" applyFont="1" applyFill="1" applyBorder="1" applyAlignment="1" applyProtection="1">
      <alignment horizontal="right" vertical="center"/>
      <protection hidden="1"/>
    </xf>
    <xf numFmtId="4" fontId="6" fillId="3" borderId="16" xfId="0" applyNumberFormat="1" applyFont="1" applyFill="1" applyBorder="1" applyAlignment="1" applyProtection="1">
      <alignment horizontal="right" vertical="center"/>
      <protection hidden="1"/>
    </xf>
    <xf numFmtId="4" fontId="6" fillId="0" borderId="10" xfId="2" applyNumberFormat="1" applyFont="1" applyBorder="1" applyAlignment="1" applyProtection="1">
      <alignment horizontal="right" vertical="center" wrapText="1"/>
      <protection hidden="1"/>
    </xf>
    <xf numFmtId="49" fontId="7" fillId="3" borderId="3" xfId="2" applyNumberFormat="1" applyFont="1" applyFill="1" applyBorder="1" applyAlignment="1" applyProtection="1">
      <alignment vertical="center"/>
      <protection hidden="1"/>
    </xf>
    <xf numFmtId="0" fontId="9" fillId="3" borderId="3" xfId="2" applyFont="1" applyFill="1" applyBorder="1" applyAlignment="1" applyProtection="1">
      <alignment vertical="center"/>
      <protection hidden="1"/>
    </xf>
    <xf numFmtId="0" fontId="9" fillId="3" borderId="3" xfId="2" applyFont="1" applyFill="1" applyBorder="1" applyAlignment="1" applyProtection="1">
      <alignment horizontal="right" vertical="center"/>
      <protection hidden="1"/>
    </xf>
    <xf numFmtId="0" fontId="6" fillId="3" borderId="18" xfId="2" applyFont="1" applyFill="1" applyBorder="1" applyAlignment="1" applyProtection="1">
      <alignment horizontal="right" vertical="center"/>
      <protection hidden="1"/>
    </xf>
    <xf numFmtId="0" fontId="7" fillId="3" borderId="8" xfId="2" applyFont="1" applyFill="1" applyBorder="1" applyAlignment="1" applyProtection="1">
      <alignment vertical="top"/>
      <protection hidden="1"/>
    </xf>
    <xf numFmtId="0" fontId="17" fillId="0" borderId="3" xfId="2" applyFont="1" applyBorder="1" applyAlignment="1" applyProtection="1">
      <alignment vertical="top"/>
      <protection hidden="1"/>
    </xf>
    <xf numFmtId="0" fontId="8" fillId="0" borderId="3" xfId="2" applyFont="1" applyBorder="1" applyAlignment="1" applyProtection="1">
      <alignment horizontal="right" vertical="center"/>
      <protection hidden="1"/>
    </xf>
    <xf numFmtId="0" fontId="17" fillId="0" borderId="6" xfId="2" applyFont="1" applyBorder="1" applyAlignment="1" applyProtection="1">
      <alignment vertical="top"/>
      <protection hidden="1"/>
    </xf>
    <xf numFmtId="49" fontId="7" fillId="0" borderId="6" xfId="2" applyNumberFormat="1" applyFont="1" applyBorder="1" applyAlignment="1" applyProtection="1">
      <alignment vertical="center"/>
      <protection hidden="1"/>
    </xf>
    <xf numFmtId="0" fontId="9" fillId="0" borderId="6" xfId="2" applyFont="1" applyBorder="1" applyAlignment="1" applyProtection="1">
      <alignment vertical="center"/>
      <protection hidden="1"/>
    </xf>
    <xf numFmtId="0" fontId="9" fillId="0" borderId="6" xfId="2" applyFont="1" applyBorder="1" applyAlignment="1" applyProtection="1">
      <alignment horizontal="right" vertical="center"/>
      <protection hidden="1"/>
    </xf>
    <xf numFmtId="0" fontId="8" fillId="0" borderId="6" xfId="2" applyFont="1" applyBorder="1" applyAlignment="1" applyProtection="1">
      <alignment horizontal="right" vertical="center"/>
      <protection hidden="1"/>
    </xf>
    <xf numFmtId="166" fontId="31" fillId="8" borderId="16" xfId="0" applyNumberFormat="1" applyFont="1" applyFill="1" applyBorder="1" applyAlignment="1" applyProtection="1">
      <alignment vertical="center"/>
      <protection hidden="1"/>
    </xf>
    <xf numFmtId="0" fontId="17" fillId="8" borderId="0" xfId="2" applyFont="1" applyFill="1" applyAlignment="1" applyProtection="1">
      <alignment vertical="top"/>
      <protection hidden="1"/>
    </xf>
    <xf numFmtId="49" fontId="4" fillId="8" borderId="0" xfId="2" applyNumberFormat="1" applyFont="1" applyFill="1" applyAlignment="1" applyProtection="1">
      <alignment vertical="center"/>
      <protection hidden="1"/>
    </xf>
    <xf numFmtId="0" fontId="8" fillId="8" borderId="0" xfId="2" applyFont="1" applyFill="1" applyAlignment="1" applyProtection="1">
      <alignment vertical="center"/>
      <protection hidden="1"/>
    </xf>
    <xf numFmtId="0" fontId="8" fillId="8" borderId="0" xfId="2" applyFont="1" applyFill="1" applyAlignment="1" applyProtection="1">
      <alignment horizontal="right" vertical="center"/>
      <protection hidden="1"/>
    </xf>
    <xf numFmtId="0" fontId="31" fillId="8" borderId="53" xfId="2" applyFont="1" applyFill="1" applyBorder="1" applyAlignment="1" applyProtection="1">
      <alignment horizontal="right" vertical="center"/>
      <protection hidden="1"/>
    </xf>
    <xf numFmtId="0" fontId="0" fillId="0" borderId="56" xfId="0" applyBorder="1" applyAlignment="1" applyProtection="1">
      <alignment vertical="top"/>
      <protection hidden="1"/>
    </xf>
    <xf numFmtId="16" fontId="31" fillId="8" borderId="0" xfId="0" quotePrefix="1" applyNumberFormat="1" applyFont="1" applyFill="1" applyAlignment="1" applyProtection="1">
      <alignment vertical="center"/>
      <protection hidden="1"/>
    </xf>
    <xf numFmtId="0" fontId="11" fillId="0" borderId="3" xfId="0" applyFont="1" applyBorder="1" applyAlignment="1" applyProtection="1">
      <alignment vertical="top"/>
      <protection hidden="1"/>
    </xf>
    <xf numFmtId="0" fontId="0" fillId="0" borderId="0" xfId="0" applyAlignment="1" applyProtection="1">
      <alignment horizontal="left" vertical="top"/>
      <protection hidden="1"/>
    </xf>
    <xf numFmtId="166" fontId="6" fillId="3" borderId="1" xfId="0" applyNumberFormat="1" applyFont="1" applyFill="1" applyBorder="1" applyAlignment="1" applyProtection="1">
      <alignment vertical="center"/>
      <protection hidden="1"/>
    </xf>
    <xf numFmtId="0" fontId="0" fillId="0" borderId="19" xfId="0" applyBorder="1" applyAlignment="1" applyProtection="1">
      <alignment horizontal="left" vertical="top"/>
      <protection hidden="1"/>
    </xf>
    <xf numFmtId="0" fontId="0" fillId="3" borderId="8" xfId="0" applyFill="1" applyBorder="1" applyAlignment="1" applyProtection="1">
      <alignment horizontal="left" vertical="top"/>
      <protection hidden="1"/>
    </xf>
    <xf numFmtId="0" fontId="6" fillId="3" borderId="9" xfId="0" applyFont="1" applyFill="1" applyBorder="1" applyAlignment="1" applyProtection="1">
      <alignment vertical="top" wrapText="1"/>
      <protection hidden="1"/>
    </xf>
    <xf numFmtId="0" fontId="0" fillId="3" borderId="9" xfId="0" applyFill="1" applyBorder="1" applyAlignment="1" applyProtection="1">
      <alignment vertical="top"/>
      <protection hidden="1"/>
    </xf>
    <xf numFmtId="0" fontId="0" fillId="0" borderId="50" xfId="0" applyBorder="1" applyAlignment="1" applyProtection="1">
      <alignment horizontal="left" vertical="top"/>
      <protection hidden="1"/>
    </xf>
    <xf numFmtId="4" fontId="6" fillId="3" borderId="9" xfId="0" applyNumberFormat="1" applyFont="1" applyFill="1" applyBorder="1" applyAlignment="1" applyProtection="1">
      <alignment horizontal="center" vertical="center"/>
      <protection hidden="1"/>
    </xf>
    <xf numFmtId="16" fontId="4" fillId="0" borderId="37" xfId="0" quotePrefix="1" applyNumberFormat="1" applyFont="1" applyBorder="1" applyAlignment="1" applyProtection="1">
      <alignment vertical="top"/>
      <protection hidden="1"/>
    </xf>
    <xf numFmtId="16" fontId="4" fillId="0" borderId="38" xfId="0" quotePrefix="1" applyNumberFormat="1" applyFont="1" applyBorder="1" applyAlignment="1" applyProtection="1">
      <alignment horizontal="right" vertical="top"/>
      <protection hidden="1"/>
    </xf>
    <xf numFmtId="4" fontId="0" fillId="5" borderId="1" xfId="0" applyNumberFormat="1" applyFill="1" applyBorder="1" applyAlignment="1" applyProtection="1">
      <alignment horizontal="right" vertical="top"/>
      <protection locked="0"/>
    </xf>
    <xf numFmtId="4" fontId="0" fillId="5" borderId="15" xfId="0" applyNumberFormat="1" applyFill="1" applyBorder="1" applyAlignment="1" applyProtection="1">
      <alignment horizontal="right" vertical="top"/>
      <protection locked="0"/>
    </xf>
    <xf numFmtId="4" fontId="6" fillId="0" borderId="47" xfId="0" applyNumberFormat="1" applyFont="1" applyBorder="1" applyAlignment="1" applyProtection="1">
      <alignment vertical="top"/>
      <protection hidden="1"/>
    </xf>
    <xf numFmtId="0" fontId="0" fillId="0" borderId="45" xfId="0" applyBorder="1" applyAlignment="1" applyProtection="1">
      <alignment vertical="top"/>
      <protection hidden="1"/>
    </xf>
    <xf numFmtId="0" fontId="6" fillId="3" borderId="9" xfId="0" applyFont="1" applyFill="1" applyBorder="1" applyAlignment="1" applyProtection="1">
      <alignment vertical="top"/>
      <protection hidden="1"/>
    </xf>
    <xf numFmtId="0" fontId="0" fillId="3" borderId="10" xfId="0" applyFill="1" applyBorder="1" applyAlignment="1" applyProtection="1">
      <alignment vertical="top"/>
      <protection hidden="1"/>
    </xf>
    <xf numFmtId="10" fontId="4" fillId="0" borderId="0" xfId="0" applyNumberFormat="1" applyFont="1" applyAlignment="1" applyProtection="1">
      <alignment horizontal="center" vertical="top"/>
      <protection locked="0"/>
    </xf>
    <xf numFmtId="0" fontId="4" fillId="0" borderId="0" xfId="0" applyFont="1" applyAlignment="1" applyProtection="1">
      <alignment vertical="top"/>
      <protection locked="0"/>
    </xf>
    <xf numFmtId="0" fontId="4" fillId="0" borderId="0" xfId="0" applyFont="1" applyAlignment="1" applyProtection="1">
      <alignment horizontal="center" vertical="top"/>
      <protection locked="0"/>
    </xf>
    <xf numFmtId="16" fontId="31" fillId="0" borderId="6" xfId="0" quotePrefix="1" applyNumberFormat="1" applyFont="1" applyBorder="1" applyAlignment="1" applyProtection="1">
      <alignment horizontal="left" vertical="center"/>
      <protection hidden="1"/>
    </xf>
    <xf numFmtId="16" fontId="31" fillId="10" borderId="0" xfId="0" quotePrefix="1" applyNumberFormat="1" applyFont="1" applyFill="1" applyAlignment="1" applyProtection="1">
      <alignment horizontal="left" vertical="center"/>
      <protection hidden="1"/>
    </xf>
    <xf numFmtId="16" fontId="8" fillId="10" borderId="0" xfId="0" quotePrefix="1" applyNumberFormat="1" applyFont="1" applyFill="1" applyAlignment="1" applyProtection="1">
      <alignment horizontal="left" vertical="center"/>
      <protection hidden="1"/>
    </xf>
    <xf numFmtId="4" fontId="31" fillId="3" borderId="16" xfId="0" applyNumberFormat="1" applyFont="1" applyFill="1" applyBorder="1" applyAlignment="1">
      <alignment vertical="center"/>
    </xf>
    <xf numFmtId="0" fontId="34" fillId="0" borderId="32" xfId="1" quotePrefix="1" applyFont="1" applyBorder="1" applyAlignment="1" applyProtection="1">
      <alignment horizontal="center" vertical="top"/>
      <protection hidden="1"/>
    </xf>
    <xf numFmtId="0" fontId="34" fillId="0" borderId="51" xfId="1" quotePrefix="1" applyFont="1" applyBorder="1" applyAlignment="1" applyProtection="1">
      <alignment horizontal="center" vertical="top"/>
      <protection hidden="1"/>
    </xf>
    <xf numFmtId="166" fontId="0" fillId="0" borderId="41" xfId="0" quotePrefix="1" applyNumberFormat="1" applyBorder="1" applyAlignment="1" applyProtection="1">
      <alignment horizontal="right" vertical="top"/>
      <protection hidden="1"/>
    </xf>
    <xf numFmtId="166" fontId="0" fillId="0" borderId="39" xfId="0" quotePrefix="1" applyNumberFormat="1" applyBorder="1" applyAlignment="1" applyProtection="1">
      <alignment horizontal="right" vertical="top"/>
      <protection hidden="1"/>
    </xf>
    <xf numFmtId="166" fontId="0" fillId="0" borderId="35" xfId="0" quotePrefix="1" applyNumberFormat="1" applyBorder="1" applyAlignment="1" applyProtection="1">
      <alignment horizontal="right" vertical="top"/>
      <protection hidden="1"/>
    </xf>
    <xf numFmtId="0" fontId="8" fillId="0" borderId="11" xfId="0" applyFont="1" applyBorder="1" applyAlignment="1" applyProtection="1">
      <alignment horizontal="center" vertical="top" wrapText="1"/>
      <protection hidden="1"/>
    </xf>
    <xf numFmtId="4" fontId="0" fillId="5" borderId="31" xfId="2" applyNumberFormat="1" applyFont="1" applyFill="1" applyBorder="1" applyAlignment="1" applyProtection="1">
      <alignment horizontal="right" vertical="top"/>
      <protection locked="0"/>
    </xf>
    <xf numFmtId="4" fontId="0" fillId="5" borderId="46" xfId="2" applyNumberFormat="1" applyFont="1" applyFill="1" applyBorder="1" applyAlignment="1" applyProtection="1">
      <alignment horizontal="right" vertical="top"/>
      <protection locked="0"/>
    </xf>
    <xf numFmtId="3" fontId="0" fillId="4" borderId="46" xfId="2" applyNumberFormat="1" applyFont="1" applyFill="1" applyBorder="1" applyAlignment="1" applyProtection="1">
      <alignment horizontal="center" vertical="top"/>
      <protection locked="0"/>
    </xf>
    <xf numFmtId="166" fontId="4" fillId="0" borderId="15" xfId="0" applyNumberFormat="1" applyFont="1" applyBorder="1" applyAlignment="1" applyProtection="1">
      <alignment vertical="top"/>
      <protection hidden="1"/>
    </xf>
    <xf numFmtId="0" fontId="0" fillId="0" borderId="14" xfId="0" applyBorder="1" applyAlignment="1" applyProtection="1">
      <alignment vertical="top"/>
      <protection hidden="1"/>
    </xf>
    <xf numFmtId="0" fontId="0" fillId="0" borderId="12" xfId="0" applyBorder="1" applyAlignment="1" applyProtection="1">
      <alignment vertical="top"/>
      <protection hidden="1"/>
    </xf>
    <xf numFmtId="166" fontId="4" fillId="0" borderId="12" xfId="0" applyNumberFormat="1" applyFont="1" applyBorder="1" applyAlignment="1" applyProtection="1">
      <alignment vertical="top"/>
      <protection hidden="1"/>
    </xf>
    <xf numFmtId="16" fontId="8" fillId="0" borderId="14" xfId="0" quotePrefix="1" applyNumberFormat="1" applyFont="1" applyBorder="1" applyAlignment="1" applyProtection="1">
      <alignment vertical="top"/>
      <protection hidden="1"/>
    </xf>
    <xf numFmtId="4" fontId="6" fillId="0" borderId="1" xfId="0" applyNumberFormat="1" applyFont="1" applyBorder="1" applyAlignment="1" applyProtection="1">
      <alignment vertical="top"/>
      <protection hidden="1"/>
    </xf>
    <xf numFmtId="16" fontId="8" fillId="0" borderId="12" xfId="0" quotePrefix="1" applyNumberFormat="1" applyFont="1" applyBorder="1" applyAlignment="1" applyProtection="1">
      <alignment vertical="top"/>
      <protection hidden="1"/>
    </xf>
    <xf numFmtId="0" fontId="0" fillId="0" borderId="20" xfId="0" applyBorder="1" applyAlignment="1" applyProtection="1">
      <alignment horizontal="center" vertical="top"/>
      <protection hidden="1"/>
    </xf>
    <xf numFmtId="1" fontId="8" fillId="0" borderId="14" xfId="0" applyNumberFormat="1" applyFont="1" applyBorder="1" applyAlignment="1" applyProtection="1">
      <alignment horizontal="center" vertical="center" wrapText="1"/>
      <protection hidden="1"/>
    </xf>
    <xf numFmtId="0" fontId="8" fillId="0" borderId="40" xfId="0" applyFont="1" applyBorder="1" applyAlignment="1" applyProtection="1">
      <alignment vertical="top"/>
      <protection hidden="1"/>
    </xf>
    <xf numFmtId="16" fontId="31" fillId="0" borderId="9" xfId="0" quotePrefix="1" applyNumberFormat="1" applyFont="1" applyBorder="1" applyAlignment="1" applyProtection="1">
      <alignment vertical="center"/>
      <protection hidden="1"/>
    </xf>
    <xf numFmtId="16" fontId="4" fillId="0" borderId="9" xfId="0" quotePrefix="1" applyNumberFormat="1" applyFont="1" applyBorder="1" applyAlignment="1" applyProtection="1">
      <alignment vertical="center"/>
      <protection hidden="1"/>
    </xf>
    <xf numFmtId="16" fontId="4" fillId="0" borderId="9" xfId="0" quotePrefix="1" applyNumberFormat="1" applyFont="1" applyBorder="1" applyAlignment="1" applyProtection="1">
      <alignment horizontal="center" vertical="center"/>
      <protection hidden="1"/>
    </xf>
    <xf numFmtId="0" fontId="6" fillId="0" borderId="10" xfId="0" applyFont="1" applyBorder="1" applyAlignment="1" applyProtection="1">
      <alignment horizontal="right" vertical="center"/>
      <protection locked="0"/>
    </xf>
    <xf numFmtId="166" fontId="6" fillId="0" borderId="10" xfId="0" applyNumberFormat="1" applyFont="1" applyBorder="1" applyAlignment="1" applyProtection="1">
      <alignment horizontal="right" vertical="center"/>
      <protection locked="0"/>
    </xf>
    <xf numFmtId="0" fontId="31" fillId="0" borderId="9" xfId="0" applyFont="1" applyBorder="1"/>
    <xf numFmtId="0" fontId="31" fillId="0" borderId="10" xfId="0" applyFont="1" applyBorder="1"/>
    <xf numFmtId="1" fontId="22" fillId="3" borderId="6" xfId="0" applyNumberFormat="1" applyFont="1" applyFill="1" applyBorder="1" applyAlignment="1" applyProtection="1">
      <alignment vertical="center"/>
      <protection hidden="1"/>
    </xf>
    <xf numFmtId="0" fontId="8" fillId="3" borderId="11" xfId="0" applyFont="1" applyFill="1" applyBorder="1" applyAlignment="1" applyProtection="1">
      <alignment vertical="center" wrapText="1"/>
      <protection hidden="1"/>
    </xf>
    <xf numFmtId="0" fontId="8" fillId="3" borderId="1" xfId="0" applyFont="1" applyFill="1" applyBorder="1" applyAlignment="1" applyProtection="1">
      <alignment vertical="top" wrapText="1"/>
      <protection hidden="1"/>
    </xf>
    <xf numFmtId="0" fontId="8" fillId="3" borderId="1" xfId="0" applyFont="1" applyFill="1" applyBorder="1" applyAlignment="1" applyProtection="1">
      <alignment horizontal="center" vertical="top" wrapText="1"/>
      <protection hidden="1"/>
    </xf>
    <xf numFmtId="0" fontId="8" fillId="3" borderId="5" xfId="0" applyFont="1" applyFill="1" applyBorder="1" applyAlignment="1" applyProtection="1">
      <alignment vertical="center" wrapText="1"/>
      <protection hidden="1"/>
    </xf>
    <xf numFmtId="0" fontId="8" fillId="3" borderId="10" xfId="0" applyFont="1" applyFill="1" applyBorder="1" applyAlignment="1" applyProtection="1">
      <alignment horizontal="center" vertical="top" wrapText="1"/>
      <protection hidden="1"/>
    </xf>
    <xf numFmtId="0" fontId="8" fillId="3" borderId="8" xfId="0" applyFont="1" applyFill="1" applyBorder="1" applyAlignment="1" applyProtection="1">
      <alignment vertical="top"/>
      <protection hidden="1"/>
    </xf>
    <xf numFmtId="0" fontId="8" fillId="3" borderId="9" xfId="0" applyFont="1" applyFill="1" applyBorder="1" applyAlignment="1" applyProtection="1">
      <alignment horizontal="center" vertical="top" wrapText="1"/>
      <protection hidden="1"/>
    </xf>
    <xf numFmtId="0" fontId="6" fillId="3" borderId="0" xfId="0" applyFont="1" applyFill="1" applyAlignment="1" applyProtection="1">
      <alignment vertical="center"/>
      <protection hidden="1"/>
    </xf>
    <xf numFmtId="0" fontId="8" fillId="3" borderId="0" xfId="0" applyFont="1" applyFill="1" applyAlignment="1" applyProtection="1">
      <alignment vertical="center"/>
      <protection hidden="1"/>
    </xf>
    <xf numFmtId="2" fontId="6" fillId="3" borderId="53" xfId="0" applyNumberFormat="1" applyFont="1" applyFill="1" applyBorder="1" applyAlignment="1" applyProtection="1">
      <alignment horizontal="center" vertical="center"/>
      <protection hidden="1"/>
    </xf>
    <xf numFmtId="166" fontId="31" fillId="3" borderId="16" xfId="0" applyNumberFormat="1" applyFont="1" applyFill="1" applyBorder="1" applyAlignment="1" applyProtection="1">
      <alignment horizontal="right" vertical="center"/>
      <protection hidden="1"/>
    </xf>
    <xf numFmtId="166" fontId="6" fillId="8" borderId="16" xfId="0" applyNumberFormat="1" applyFont="1" applyFill="1" applyBorder="1" applyAlignment="1" applyProtection="1">
      <alignment horizontal="right" vertical="center"/>
      <protection hidden="1"/>
    </xf>
    <xf numFmtId="10" fontId="6" fillId="3" borderId="0" xfId="0" applyNumberFormat="1" applyFont="1" applyFill="1" applyAlignment="1" applyProtection="1">
      <alignment vertical="center"/>
      <protection hidden="1"/>
    </xf>
    <xf numFmtId="167" fontId="6" fillId="3" borderId="0" xfId="0" applyNumberFormat="1" applyFont="1" applyFill="1" applyAlignment="1" applyProtection="1">
      <alignment horizontal="right" vertical="center"/>
      <protection hidden="1"/>
    </xf>
    <xf numFmtId="166" fontId="0" fillId="3" borderId="53" xfId="0" applyNumberFormat="1" applyFill="1" applyBorder="1" applyAlignment="1" applyProtection="1">
      <alignment horizontal="right" vertical="center"/>
      <protection hidden="1"/>
    </xf>
    <xf numFmtId="166" fontId="0" fillId="4" borderId="41" xfId="0" applyNumberFormat="1" applyFill="1" applyBorder="1" applyAlignment="1" applyProtection="1">
      <alignment horizontal="right" vertical="center"/>
      <protection locked="0"/>
    </xf>
    <xf numFmtId="167" fontId="0" fillId="4" borderId="41" xfId="0" applyNumberFormat="1" applyFill="1" applyBorder="1" applyAlignment="1" applyProtection="1">
      <alignment horizontal="center" vertical="center"/>
      <protection locked="0"/>
    </xf>
    <xf numFmtId="166" fontId="6" fillId="0" borderId="41" xfId="0" applyNumberFormat="1" applyFont="1" applyBorder="1" applyAlignment="1" applyProtection="1">
      <alignment horizontal="right" vertical="center"/>
      <protection hidden="1"/>
    </xf>
    <xf numFmtId="166" fontId="0" fillId="4" borderId="39" xfId="0" applyNumberFormat="1" applyFill="1" applyBorder="1" applyAlignment="1" applyProtection="1">
      <alignment horizontal="right" vertical="center"/>
      <protection locked="0"/>
    </xf>
    <xf numFmtId="167" fontId="0" fillId="4" borderId="39" xfId="0" applyNumberFormat="1" applyFill="1" applyBorder="1" applyAlignment="1" applyProtection="1">
      <alignment horizontal="center" vertical="center"/>
      <protection locked="0"/>
    </xf>
    <xf numFmtId="166" fontId="6" fillId="0" borderId="39" xfId="0" applyNumberFormat="1" applyFont="1" applyBorder="1" applyAlignment="1" applyProtection="1">
      <alignment horizontal="right" vertical="center"/>
      <protection hidden="1"/>
    </xf>
    <xf numFmtId="166" fontId="0" fillId="4" borderId="35" xfId="0" applyNumberFormat="1" applyFill="1" applyBorder="1" applyAlignment="1" applyProtection="1">
      <alignment horizontal="right" vertical="center"/>
      <protection locked="0"/>
    </xf>
    <xf numFmtId="167" fontId="0" fillId="4" borderId="35" xfId="0" applyNumberFormat="1" applyFill="1" applyBorder="1" applyAlignment="1" applyProtection="1">
      <alignment horizontal="center" vertical="center"/>
      <protection locked="0"/>
    </xf>
    <xf numFmtId="166" fontId="6" fillId="0" borderId="35" xfId="0" applyNumberFormat="1" applyFont="1" applyBorder="1" applyAlignment="1" applyProtection="1">
      <alignment horizontal="right" vertical="center"/>
      <protection hidden="1"/>
    </xf>
    <xf numFmtId="0" fontId="4" fillId="0" borderId="41" xfId="0" applyFont="1" applyBorder="1" applyAlignment="1">
      <alignment horizontal="left" vertical="center"/>
    </xf>
    <xf numFmtId="0" fontId="4" fillId="0" borderId="39" xfId="0" applyFont="1" applyBorder="1" applyAlignment="1">
      <alignment horizontal="left" vertical="center"/>
    </xf>
    <xf numFmtId="0" fontId="4" fillId="0" borderId="35" xfId="0" applyFont="1" applyBorder="1" applyAlignment="1">
      <alignment horizontal="left" vertical="center"/>
    </xf>
    <xf numFmtId="0" fontId="8" fillId="0" borderId="41" xfId="0" applyFont="1" applyBorder="1" applyAlignment="1" applyProtection="1">
      <alignment vertical="center"/>
      <protection hidden="1"/>
    </xf>
    <xf numFmtId="166" fontId="6" fillId="0" borderId="23" xfId="0" applyNumberFormat="1" applyFont="1" applyBorder="1" applyAlignment="1" applyProtection="1">
      <alignment horizontal="right" vertical="center"/>
      <protection hidden="1"/>
    </xf>
    <xf numFmtId="166" fontId="0" fillId="4" borderId="41" xfId="0" applyNumberFormat="1" applyFill="1" applyBorder="1" applyAlignment="1" applyProtection="1">
      <alignment horizontal="right" vertical="center"/>
      <protection hidden="1"/>
    </xf>
    <xf numFmtId="166" fontId="0" fillId="0" borderId="41" xfId="0" applyNumberFormat="1" applyBorder="1" applyAlignment="1" applyProtection="1">
      <alignment horizontal="right" vertical="center"/>
      <protection hidden="1"/>
    </xf>
    <xf numFmtId="0" fontId="8" fillId="0" borderId="39" xfId="0" applyFont="1" applyBorder="1" applyAlignment="1" applyProtection="1">
      <alignment vertical="center"/>
      <protection hidden="1"/>
    </xf>
    <xf numFmtId="166" fontId="6" fillId="0" borderId="38" xfId="0" applyNumberFormat="1" applyFont="1" applyBorder="1" applyAlignment="1" applyProtection="1">
      <alignment horizontal="right" vertical="center"/>
      <protection hidden="1"/>
    </xf>
    <xf numFmtId="166" fontId="0" fillId="4" borderId="39" xfId="0" applyNumberFormat="1" applyFill="1" applyBorder="1" applyAlignment="1" applyProtection="1">
      <alignment horizontal="right" vertical="center"/>
      <protection hidden="1"/>
    </xf>
    <xf numFmtId="166" fontId="0" fillId="0" borderId="39" xfId="0" applyNumberFormat="1" applyBorder="1" applyAlignment="1" applyProtection="1">
      <alignment horizontal="right" vertical="center"/>
      <protection hidden="1"/>
    </xf>
    <xf numFmtId="0" fontId="8" fillId="0" borderId="35" xfId="0" applyFont="1" applyBorder="1" applyAlignment="1" applyProtection="1">
      <alignment vertical="center"/>
      <protection hidden="1"/>
    </xf>
    <xf numFmtId="166" fontId="6" fillId="0" borderId="40" xfId="0" applyNumberFormat="1" applyFont="1" applyBorder="1" applyAlignment="1" applyProtection="1">
      <alignment horizontal="right" vertical="center"/>
      <protection hidden="1"/>
    </xf>
    <xf numFmtId="166" fontId="0" fillId="4" borderId="35" xfId="0" applyNumberFormat="1" applyFill="1" applyBorder="1" applyAlignment="1" applyProtection="1">
      <alignment horizontal="right" vertical="center"/>
      <protection hidden="1"/>
    </xf>
    <xf numFmtId="166" fontId="0" fillId="0" borderId="35" xfId="0" applyNumberFormat="1" applyBorder="1" applyAlignment="1" applyProtection="1">
      <alignment horizontal="right" vertical="center"/>
      <protection hidden="1"/>
    </xf>
    <xf numFmtId="16" fontId="31" fillId="8" borderId="0" xfId="0" quotePrefix="1" applyNumberFormat="1" applyFont="1" applyFill="1" applyAlignment="1" applyProtection="1">
      <alignment horizontal="left" vertical="center"/>
      <protection hidden="1"/>
    </xf>
    <xf numFmtId="0" fontId="0" fillId="0" borderId="37" xfId="0" applyBorder="1" applyAlignment="1" applyProtection="1">
      <alignment vertical="center"/>
      <protection hidden="1"/>
    </xf>
    <xf numFmtId="0" fontId="8" fillId="3" borderId="9" xfId="0" applyFont="1" applyFill="1" applyBorder="1" applyAlignment="1" applyProtection="1">
      <alignment vertical="top" wrapText="1"/>
      <protection hidden="1"/>
    </xf>
    <xf numFmtId="0" fontId="4" fillId="3" borderId="0" xfId="0" applyFont="1" applyFill="1" applyAlignment="1" applyProtection="1">
      <alignment vertical="top"/>
      <protection hidden="1"/>
    </xf>
    <xf numFmtId="0" fontId="4" fillId="3" borderId="6" xfId="0" applyFont="1" applyFill="1" applyBorder="1" applyAlignment="1" applyProtection="1">
      <alignment vertical="top"/>
      <protection hidden="1"/>
    </xf>
    <xf numFmtId="0" fontId="4" fillId="0" borderId="21" xfId="0" applyFont="1" applyBorder="1" applyAlignment="1" applyProtection="1">
      <alignment vertical="center"/>
      <protection hidden="1"/>
    </xf>
    <xf numFmtId="0" fontId="4" fillId="0" borderId="36" xfId="0" applyFont="1" applyBorder="1" applyAlignment="1" applyProtection="1">
      <alignment vertical="center"/>
      <protection hidden="1"/>
    </xf>
    <xf numFmtId="0" fontId="4" fillId="0" borderId="19" xfId="0" applyFont="1" applyBorder="1" applyAlignment="1" applyProtection="1">
      <alignment vertical="center"/>
      <protection hidden="1"/>
    </xf>
    <xf numFmtId="2" fontId="0" fillId="0" borderId="23" xfId="0" applyNumberFormat="1" applyBorder="1" applyAlignment="1" applyProtection="1">
      <alignment horizontal="center" vertical="center"/>
      <protection hidden="1"/>
    </xf>
    <xf numFmtId="2" fontId="0" fillId="0" borderId="38" xfId="0" applyNumberFormat="1" applyBorder="1" applyAlignment="1" applyProtection="1">
      <alignment horizontal="center" vertical="center"/>
      <protection hidden="1"/>
    </xf>
    <xf numFmtId="2" fontId="0" fillId="0" borderId="40" xfId="0" applyNumberFormat="1" applyBorder="1" applyAlignment="1" applyProtection="1">
      <alignment horizontal="center" vertical="center"/>
      <protection hidden="1"/>
    </xf>
    <xf numFmtId="0" fontId="8" fillId="3" borderId="7" xfId="0" applyFont="1" applyFill="1" applyBorder="1" applyAlignment="1" applyProtection="1">
      <alignment horizontal="center" vertical="top" wrapText="1"/>
      <protection hidden="1"/>
    </xf>
    <xf numFmtId="0" fontId="8" fillId="3" borderId="13" xfId="0" applyFont="1" applyFill="1" applyBorder="1" applyAlignment="1" applyProtection="1">
      <alignment horizontal="center" vertical="top" wrapText="1"/>
      <protection hidden="1"/>
    </xf>
    <xf numFmtId="0" fontId="11" fillId="0" borderId="0" xfId="0" applyFont="1" applyAlignment="1" applyProtection="1">
      <alignment horizontal="left" vertical="top"/>
      <protection locked="0" hidden="1"/>
    </xf>
    <xf numFmtId="0" fontId="0" fillId="0" borderId="0" xfId="0" applyAlignment="1" applyProtection="1">
      <alignment horizontal="center" vertical="center" wrapText="1"/>
      <protection locked="0" hidden="1"/>
    </xf>
    <xf numFmtId="0" fontId="6" fillId="0" borderId="0" xfId="0" applyFont="1" applyAlignment="1" applyProtection="1">
      <alignment horizontal="left" vertical="center"/>
      <protection locked="0" hidden="1"/>
    </xf>
    <xf numFmtId="0" fontId="15" fillId="0" borderId="2" xfId="0" applyFont="1" applyBorder="1" applyAlignment="1" applyProtection="1">
      <alignment horizontal="left"/>
      <protection locked="0" hidden="1"/>
    </xf>
    <xf numFmtId="0" fontId="6" fillId="0" borderId="11" xfId="0" applyFont="1" applyBorder="1" applyAlignment="1" applyProtection="1">
      <alignment horizontal="left" vertical="center"/>
      <protection locked="0" hidden="1"/>
    </xf>
    <xf numFmtId="0" fontId="0" fillId="0" borderId="11" xfId="0" applyBorder="1" applyAlignment="1" applyProtection="1">
      <alignment vertical="top"/>
      <protection locked="0" hidden="1"/>
    </xf>
    <xf numFmtId="0" fontId="15" fillId="0" borderId="5" xfId="0" applyFont="1" applyBorder="1" applyAlignment="1" applyProtection="1">
      <alignment horizontal="center" vertical="top" wrapText="1"/>
      <protection locked="0" hidden="1"/>
    </xf>
    <xf numFmtId="166" fontId="6" fillId="8" borderId="34" xfId="0" applyNumberFormat="1" applyFont="1" applyFill="1" applyBorder="1" applyAlignment="1" applyProtection="1">
      <alignment horizontal="right" vertical="center"/>
      <protection hidden="1"/>
    </xf>
    <xf numFmtId="166" fontId="0" fillId="8" borderId="34" xfId="0" applyNumberFormat="1" applyFill="1" applyBorder="1" applyAlignment="1" applyProtection="1">
      <alignment horizontal="right" vertical="center"/>
      <protection hidden="1"/>
    </xf>
    <xf numFmtId="166" fontId="0" fillId="8" borderId="55" xfId="0" applyNumberFormat="1" applyFill="1" applyBorder="1" applyAlignment="1" applyProtection="1">
      <alignment horizontal="right" vertical="center"/>
      <protection hidden="1"/>
    </xf>
    <xf numFmtId="166" fontId="0" fillId="3" borderId="59" xfId="0" applyNumberFormat="1" applyFill="1" applyBorder="1" applyAlignment="1" applyProtection="1">
      <alignment horizontal="right" vertical="center"/>
      <protection hidden="1"/>
    </xf>
    <xf numFmtId="166" fontId="0" fillId="3" borderId="34" xfId="0" applyNumberFormat="1" applyFill="1" applyBorder="1" applyAlignment="1" applyProtection="1">
      <alignment horizontal="right" vertical="center"/>
      <protection hidden="1"/>
    </xf>
    <xf numFmtId="166" fontId="0" fillId="3" borderId="34" xfId="0" applyNumberFormat="1" applyFill="1" applyBorder="1" applyAlignment="1" applyProtection="1">
      <alignment horizontal="center" vertical="center"/>
      <protection hidden="1"/>
    </xf>
    <xf numFmtId="166" fontId="6" fillId="3" borderId="32" xfId="0" applyNumberFormat="1" applyFont="1" applyFill="1" applyBorder="1" applyAlignment="1" applyProtection="1">
      <alignment horizontal="right" vertical="center"/>
      <protection hidden="1"/>
    </xf>
    <xf numFmtId="166" fontId="0" fillId="3" borderId="59" xfId="0" applyNumberFormat="1" applyFill="1" applyBorder="1" applyAlignment="1" applyProtection="1">
      <alignment horizontal="center" vertical="center"/>
      <protection hidden="1"/>
    </xf>
    <xf numFmtId="0" fontId="6" fillId="3" borderId="53" xfId="0" applyFont="1" applyFill="1" applyBorder="1" applyAlignment="1">
      <alignment vertical="center"/>
    </xf>
    <xf numFmtId="166" fontId="0" fillId="0" borderId="14" xfId="0" applyNumberFormat="1" applyBorder="1" applyAlignment="1" applyProtection="1">
      <alignment horizontal="right" vertical="top"/>
      <protection hidden="1"/>
    </xf>
    <xf numFmtId="4" fontId="0" fillId="0" borderId="15" xfId="0" applyNumberFormat="1" applyBorder="1" applyAlignment="1" applyProtection="1">
      <alignment horizontal="right" vertical="top"/>
      <protection locked="0" hidden="1"/>
    </xf>
    <xf numFmtId="16" fontId="0" fillId="0" borderId="45" xfId="0" quotePrefix="1" applyNumberFormat="1" applyBorder="1" applyAlignment="1" applyProtection="1">
      <alignment horizontal="left" vertical="top" wrapText="1"/>
      <protection hidden="1"/>
    </xf>
    <xf numFmtId="0" fontId="4" fillId="0" borderId="40" xfId="0" applyFont="1" applyBorder="1" applyAlignment="1" applyProtection="1">
      <alignment horizontal="center"/>
      <protection hidden="1"/>
    </xf>
    <xf numFmtId="0" fontId="0" fillId="0" borderId="1" xfId="0" applyBorder="1" applyAlignment="1" applyProtection="1">
      <alignment vertical="top"/>
      <protection hidden="1"/>
    </xf>
    <xf numFmtId="0" fontId="0" fillId="8" borderId="53" xfId="0" quotePrefix="1" applyFill="1" applyBorder="1" applyAlignment="1" applyProtection="1">
      <alignment horizontal="right" vertical="center"/>
      <protection hidden="1"/>
    </xf>
    <xf numFmtId="0" fontId="11" fillId="0" borderId="0" xfId="0" applyFont="1" applyAlignment="1" applyProtection="1">
      <alignment vertical="center"/>
      <protection locked="0" hidden="1"/>
    </xf>
    <xf numFmtId="0" fontId="6" fillId="3" borderId="3" xfId="0" applyFont="1" applyFill="1" applyBorder="1" applyAlignment="1" applyProtection="1">
      <alignment horizontal="right" vertical="top"/>
      <protection hidden="1"/>
    </xf>
    <xf numFmtId="0" fontId="4" fillId="0" borderId="0" xfId="0" applyFont="1" applyAlignment="1" applyProtection="1">
      <alignment vertical="top" wrapText="1"/>
      <protection hidden="1"/>
    </xf>
    <xf numFmtId="166" fontId="0" fillId="4" borderId="12" xfId="0" applyNumberFormat="1" applyFill="1" applyBorder="1" applyAlignment="1" applyProtection="1">
      <alignment vertical="center"/>
      <protection locked="0"/>
    </xf>
    <xf numFmtId="0" fontId="0" fillId="3" borderId="20" xfId="0" applyFill="1" applyBorder="1" applyAlignment="1" applyProtection="1">
      <alignment horizontal="left" vertical="center" wrapText="1"/>
      <protection hidden="1"/>
    </xf>
    <xf numFmtId="16" fontId="0" fillId="0" borderId="45" xfId="0" quotePrefix="1" applyNumberFormat="1" applyBorder="1" applyAlignment="1" applyProtection="1">
      <alignment horizontal="left" vertical="top"/>
      <protection hidden="1"/>
    </xf>
    <xf numFmtId="16" fontId="0" fillId="0" borderId="43" xfId="0" quotePrefix="1" applyNumberFormat="1" applyBorder="1" applyAlignment="1" applyProtection="1">
      <alignment horizontal="center" vertical="top" wrapText="1"/>
      <protection hidden="1"/>
    </xf>
    <xf numFmtId="16" fontId="0" fillId="0" borderId="22" xfId="0" quotePrefix="1" applyNumberFormat="1" applyBorder="1" applyAlignment="1" applyProtection="1">
      <alignment horizontal="left" vertical="top"/>
      <protection hidden="1"/>
    </xf>
    <xf numFmtId="16" fontId="4" fillId="0" borderId="22" xfId="0" quotePrefix="1" applyNumberFormat="1" applyFont="1" applyBorder="1" applyAlignment="1" applyProtection="1">
      <alignment horizontal="center"/>
      <protection hidden="1"/>
    </xf>
    <xf numFmtId="0" fontId="0" fillId="0" borderId="21" xfId="0" applyBorder="1" applyAlignment="1" applyProtection="1">
      <alignment horizontal="right" vertical="top"/>
      <protection hidden="1"/>
    </xf>
    <xf numFmtId="0" fontId="0" fillId="0" borderId="36" xfId="0" applyBorder="1" applyAlignment="1" applyProtection="1">
      <alignment vertical="top"/>
      <protection hidden="1"/>
    </xf>
    <xf numFmtId="0" fontId="0" fillId="0" borderId="50" xfId="0" quotePrefix="1" applyBorder="1" applyAlignment="1">
      <alignment vertical="top"/>
    </xf>
    <xf numFmtId="0" fontId="0" fillId="4" borderId="19" xfId="0" quotePrefix="1" applyFill="1" applyBorder="1" applyAlignment="1" applyProtection="1">
      <alignment vertical="top"/>
      <protection locked="0"/>
    </xf>
    <xf numFmtId="16" fontId="31" fillId="8" borderId="32" xfId="0" quotePrefix="1" applyNumberFormat="1" applyFont="1" applyFill="1" applyBorder="1" applyAlignment="1" applyProtection="1">
      <alignment vertical="center"/>
      <protection hidden="1"/>
    </xf>
    <xf numFmtId="16" fontId="6" fillId="0" borderId="9" xfId="0" quotePrefix="1" applyNumberFormat="1" applyFont="1" applyBorder="1" applyAlignment="1" applyProtection="1">
      <alignment vertical="top"/>
      <protection hidden="1"/>
    </xf>
    <xf numFmtId="16" fontId="6" fillId="0" borderId="10" xfId="0" quotePrefix="1" applyNumberFormat="1" applyFont="1" applyBorder="1" applyAlignment="1" applyProtection="1">
      <alignment vertical="top"/>
      <protection hidden="1"/>
    </xf>
    <xf numFmtId="16" fontId="0" fillId="0" borderId="8" xfId="0" quotePrefix="1" applyNumberFormat="1" applyBorder="1" applyAlignment="1" applyProtection="1">
      <alignment vertical="top"/>
      <protection hidden="1"/>
    </xf>
    <xf numFmtId="0" fontId="0" fillId="0" borderId="38" xfId="0" applyBorder="1" applyAlignment="1" applyProtection="1">
      <alignment vertical="center"/>
      <protection hidden="1"/>
    </xf>
    <xf numFmtId="16" fontId="6" fillId="0" borderId="22" xfId="0" quotePrefix="1" applyNumberFormat="1" applyFont="1" applyBorder="1" applyAlignment="1" applyProtection="1">
      <alignment vertical="top"/>
      <protection hidden="1"/>
    </xf>
    <xf numFmtId="16" fontId="0" fillId="0" borderId="45" xfId="0" quotePrefix="1" applyNumberFormat="1" applyBorder="1" applyAlignment="1" applyProtection="1">
      <alignment vertical="top"/>
      <protection hidden="1"/>
    </xf>
    <xf numFmtId="16" fontId="20" fillId="0" borderId="9" xfId="0" quotePrefix="1" applyNumberFormat="1" applyFont="1" applyBorder="1" applyAlignment="1" applyProtection="1">
      <alignment vertical="center"/>
      <protection hidden="1"/>
    </xf>
    <xf numFmtId="16" fontId="20" fillId="0" borderId="10" xfId="0" quotePrefix="1" applyNumberFormat="1" applyFont="1" applyBorder="1" applyAlignment="1" applyProtection="1">
      <alignment vertical="center"/>
      <protection hidden="1"/>
    </xf>
    <xf numFmtId="0" fontId="0" fillId="0" borderId="50" xfId="0" applyBorder="1" applyAlignment="1" applyProtection="1">
      <alignment vertical="top"/>
      <protection hidden="1"/>
    </xf>
    <xf numFmtId="0" fontId="4" fillId="0" borderId="42" xfId="1" applyFont="1" applyBorder="1" applyAlignment="1" applyProtection="1">
      <alignment horizontal="left" vertical="top"/>
      <protection hidden="1"/>
    </xf>
    <xf numFmtId="0" fontId="4" fillId="0" borderId="3" xfId="2" applyFont="1" applyBorder="1" applyAlignment="1" applyProtection="1">
      <alignment vertical="top"/>
      <protection hidden="1"/>
    </xf>
    <xf numFmtId="0" fontId="4" fillId="0" borderId="6" xfId="2" applyFont="1" applyBorder="1" applyAlignment="1" applyProtection="1">
      <alignment vertical="top"/>
      <protection hidden="1"/>
    </xf>
    <xf numFmtId="0" fontId="20" fillId="3" borderId="9" xfId="2" applyFont="1" applyFill="1" applyBorder="1" applyAlignment="1" applyProtection="1">
      <alignment vertical="top"/>
      <protection hidden="1"/>
    </xf>
    <xf numFmtId="0" fontId="7" fillId="3" borderId="9" xfId="2" applyFont="1" applyFill="1" applyBorder="1" applyAlignment="1" applyProtection="1">
      <alignment vertical="top"/>
      <protection hidden="1"/>
    </xf>
    <xf numFmtId="0" fontId="4" fillId="8" borderId="0" xfId="2" applyFont="1" applyFill="1" applyAlignment="1" applyProtection="1">
      <alignment vertical="top"/>
      <protection hidden="1"/>
    </xf>
    <xf numFmtId="0" fontId="6" fillId="4" borderId="22" xfId="0" applyFont="1" applyFill="1" applyBorder="1" applyAlignment="1" applyProtection="1">
      <alignment horizontal="left" vertical="center"/>
      <protection locked="0"/>
    </xf>
    <xf numFmtId="10" fontId="0" fillId="0" borderId="1" xfId="0" quotePrefix="1" applyNumberFormat="1" applyBorder="1" applyAlignment="1" applyProtection="1">
      <alignment horizontal="center" vertical="top"/>
      <protection hidden="1"/>
    </xf>
    <xf numFmtId="16" fontId="20" fillId="8" borderId="53" xfId="0" quotePrefix="1" applyNumberFormat="1" applyFont="1" applyFill="1" applyBorder="1" applyAlignment="1" applyProtection="1">
      <alignment horizontal="left" vertical="center"/>
      <protection hidden="1"/>
    </xf>
    <xf numFmtId="16" fontId="8" fillId="3" borderId="4" xfId="0" applyNumberFormat="1" applyFont="1" applyFill="1" applyBorder="1" applyAlignment="1" applyProtection="1">
      <alignment horizontal="center" vertical="top" wrapText="1"/>
      <protection hidden="1"/>
    </xf>
    <xf numFmtId="0" fontId="0" fillId="0" borderId="20" xfId="0" applyBorder="1" applyAlignment="1" applyProtection="1">
      <alignment vertical="top"/>
      <protection hidden="1"/>
    </xf>
    <xf numFmtId="0" fontId="6" fillId="0" borderId="2" xfId="0" applyFont="1" applyBorder="1" applyAlignment="1" applyProtection="1">
      <alignment vertical="top"/>
      <protection hidden="1"/>
    </xf>
    <xf numFmtId="16" fontId="6" fillId="0" borderId="2" xfId="0" quotePrefix="1" applyNumberFormat="1" applyFont="1" applyBorder="1" applyAlignment="1" applyProtection="1">
      <alignment vertical="top"/>
      <protection hidden="1"/>
    </xf>
    <xf numFmtId="16" fontId="0" fillId="0" borderId="50" xfId="0" quotePrefix="1" applyNumberFormat="1" applyBorder="1" applyAlignment="1" applyProtection="1">
      <alignment vertical="top"/>
      <protection hidden="1"/>
    </xf>
    <xf numFmtId="16" fontId="8" fillId="0" borderId="45" xfId="0" quotePrefix="1" applyNumberFormat="1" applyFont="1" applyBorder="1" applyAlignment="1" applyProtection="1">
      <alignment vertical="top"/>
      <protection hidden="1"/>
    </xf>
    <xf numFmtId="16" fontId="21" fillId="0" borderId="45" xfId="0" quotePrefix="1" applyNumberFormat="1" applyFont="1" applyBorder="1" applyAlignment="1" applyProtection="1">
      <alignment vertical="top"/>
      <protection hidden="1"/>
    </xf>
    <xf numFmtId="16" fontId="8" fillId="0" borderId="40" xfId="0" quotePrefix="1" applyNumberFormat="1" applyFont="1" applyBorder="1" applyAlignment="1" applyProtection="1">
      <alignment vertical="top"/>
      <protection hidden="1"/>
    </xf>
    <xf numFmtId="0" fontId="6" fillId="0" borderId="20" xfId="0" applyFont="1" applyBorder="1" applyAlignment="1" applyProtection="1">
      <alignment vertical="top" wrapText="1"/>
      <protection hidden="1"/>
    </xf>
    <xf numFmtId="4" fontId="6" fillId="0" borderId="40" xfId="0" applyNumberFormat="1" applyFont="1" applyBorder="1" applyAlignment="1" applyProtection="1">
      <alignment horizontal="center" vertical="center"/>
      <protection hidden="1"/>
    </xf>
    <xf numFmtId="49" fontId="0" fillId="0" borderId="0" xfId="0" applyNumberFormat="1" applyAlignment="1" applyProtection="1">
      <alignment vertical="top"/>
      <protection hidden="1"/>
    </xf>
    <xf numFmtId="49" fontId="5" fillId="0" borderId="0" xfId="0" applyNumberFormat="1" applyFont="1" applyAlignment="1" applyProtection="1">
      <alignment horizontal="center" vertical="center" wrapText="1"/>
      <protection hidden="1"/>
    </xf>
    <xf numFmtId="49" fontId="6" fillId="0" borderId="3" xfId="0" applyNumberFormat="1" applyFont="1" applyBorder="1" applyAlignment="1" applyProtection="1">
      <alignment vertical="center"/>
      <protection hidden="1"/>
    </xf>
    <xf numFmtId="49" fontId="6" fillId="0" borderId="0" xfId="0" quotePrefix="1" applyNumberFormat="1" applyFont="1" applyAlignment="1" applyProtection="1">
      <alignment vertical="top"/>
      <protection hidden="1"/>
    </xf>
    <xf numFmtId="49" fontId="8" fillId="0" borderId="8" xfId="0" applyNumberFormat="1" applyFont="1" applyBorder="1" applyAlignment="1" applyProtection="1">
      <alignment vertical="center"/>
      <protection hidden="1"/>
    </xf>
    <xf numFmtId="49" fontId="8" fillId="0" borderId="14" xfId="0" quotePrefix="1" applyNumberFormat="1" applyFont="1" applyBorder="1" applyAlignment="1" applyProtection="1">
      <alignment horizontal="left" vertical="top"/>
      <protection hidden="1"/>
    </xf>
    <xf numFmtId="49" fontId="8" fillId="0" borderId="39" xfId="0" quotePrefix="1" applyNumberFormat="1" applyFont="1" applyBorder="1" applyAlignment="1" applyProtection="1">
      <alignment horizontal="left" vertical="top"/>
      <protection hidden="1"/>
    </xf>
    <xf numFmtId="49" fontId="4" fillId="0" borderId="35" xfId="0" quotePrefix="1" applyNumberFormat="1" applyFont="1" applyBorder="1" applyAlignment="1" applyProtection="1">
      <alignment horizontal="right" vertical="top"/>
      <protection hidden="1"/>
    </xf>
    <xf numFmtId="49" fontId="4" fillId="0" borderId="9" xfId="0" quotePrefix="1" applyNumberFormat="1" applyFont="1" applyBorder="1" applyAlignment="1" applyProtection="1">
      <alignment horizontal="right" vertical="top"/>
      <protection hidden="1"/>
    </xf>
    <xf numFmtId="49" fontId="4" fillId="0" borderId="39" xfId="0" applyNumberFormat="1" applyFont="1" applyBorder="1" applyAlignment="1" applyProtection="1">
      <alignment horizontal="right" vertical="top"/>
      <protection hidden="1"/>
    </xf>
    <xf numFmtId="49" fontId="4" fillId="0" borderId="15" xfId="0" applyNumberFormat="1" applyFont="1" applyBorder="1" applyAlignment="1" applyProtection="1">
      <alignment horizontal="right" vertical="top"/>
      <protection hidden="1"/>
    </xf>
    <xf numFmtId="49" fontId="4" fillId="0" borderId="47" xfId="0" quotePrefix="1" applyNumberFormat="1" applyFont="1" applyBorder="1" applyAlignment="1" applyProtection="1">
      <alignment horizontal="right" vertical="top"/>
      <protection hidden="1"/>
    </xf>
    <xf numFmtId="49" fontId="4" fillId="0" borderId="15" xfId="0" quotePrefix="1" applyNumberFormat="1" applyFont="1" applyBorder="1" applyAlignment="1" applyProtection="1">
      <alignment horizontal="right" vertical="top"/>
      <protection hidden="1"/>
    </xf>
    <xf numFmtId="49" fontId="4" fillId="0" borderId="39" xfId="0" quotePrefix="1" applyNumberFormat="1" applyFont="1" applyBorder="1" applyAlignment="1" applyProtection="1">
      <alignment horizontal="right" vertical="top"/>
      <protection hidden="1"/>
    </xf>
    <xf numFmtId="49" fontId="8" fillId="0" borderId="14" xfId="0" applyNumberFormat="1" applyFont="1" applyBorder="1" applyAlignment="1" applyProtection="1">
      <alignment horizontal="left" vertical="top"/>
      <protection hidden="1"/>
    </xf>
    <xf numFmtId="49" fontId="4" fillId="0" borderId="0" xfId="0" quotePrefix="1" applyNumberFormat="1" applyFont="1" applyAlignment="1" applyProtection="1">
      <alignment horizontal="left" vertical="top"/>
      <protection hidden="1"/>
    </xf>
    <xf numFmtId="49" fontId="8" fillId="0" borderId="41" xfId="0" quotePrefix="1" applyNumberFormat="1" applyFont="1" applyBorder="1" applyAlignment="1" applyProtection="1">
      <alignment horizontal="left" vertical="top"/>
      <protection hidden="1"/>
    </xf>
    <xf numFmtId="49" fontId="4" fillId="0" borderId="12" xfId="0" quotePrefix="1" applyNumberFormat="1" applyFont="1" applyBorder="1" applyAlignment="1" applyProtection="1">
      <alignment horizontal="right" vertical="top"/>
      <protection hidden="1"/>
    </xf>
    <xf numFmtId="49" fontId="8" fillId="0" borderId="1" xfId="0" quotePrefix="1" applyNumberFormat="1" applyFont="1" applyBorder="1" applyAlignment="1" applyProtection="1">
      <alignment horizontal="left" vertical="top"/>
      <protection hidden="1"/>
    </xf>
    <xf numFmtId="49" fontId="4" fillId="0" borderId="1" xfId="0" quotePrefix="1" applyNumberFormat="1" applyFont="1" applyBorder="1" applyAlignment="1" applyProtection="1">
      <alignment horizontal="left" vertical="top"/>
      <protection hidden="1"/>
    </xf>
    <xf numFmtId="49" fontId="0" fillId="0" borderId="3" xfId="0" applyNumberFormat="1" applyBorder="1" applyAlignment="1" applyProtection="1">
      <alignment vertical="top"/>
      <protection hidden="1"/>
    </xf>
    <xf numFmtId="49" fontId="8" fillId="8" borderId="33" xfId="0" quotePrefix="1" applyNumberFormat="1" applyFont="1" applyFill="1" applyBorder="1" applyAlignment="1" applyProtection="1">
      <alignment horizontal="left" vertical="center"/>
      <protection hidden="1"/>
    </xf>
    <xf numFmtId="49" fontId="39" fillId="4" borderId="1" xfId="0" quotePrefix="1" applyNumberFormat="1" applyFont="1" applyFill="1" applyBorder="1" applyAlignment="1" applyProtection="1">
      <alignment vertical="center"/>
      <protection hidden="1"/>
    </xf>
    <xf numFmtId="49" fontId="0" fillId="0" borderId="14" xfId="0" applyNumberFormat="1" applyBorder="1" applyAlignment="1" applyProtection="1">
      <alignment vertical="top"/>
      <protection hidden="1"/>
    </xf>
    <xf numFmtId="49" fontId="0" fillId="0" borderId="9" xfId="0" applyNumberFormat="1" applyBorder="1" applyAlignment="1" applyProtection="1">
      <alignment vertical="top"/>
      <protection hidden="1"/>
    </xf>
    <xf numFmtId="0" fontId="15" fillId="0" borderId="9" xfId="0" applyFont="1" applyBorder="1" applyAlignment="1" applyProtection="1">
      <alignment vertical="top"/>
      <protection hidden="1"/>
    </xf>
    <xf numFmtId="0" fontId="40" fillId="0" borderId="0" xfId="0" applyFont="1" applyAlignment="1" applyProtection="1">
      <alignment vertical="top"/>
      <protection hidden="1"/>
    </xf>
    <xf numFmtId="0" fontId="41" fillId="0" borderId="0" xfId="0" applyFont="1" applyAlignment="1" applyProtection="1">
      <alignment horizontal="right" vertical="top"/>
      <protection hidden="1"/>
    </xf>
    <xf numFmtId="0" fontId="41" fillId="0" borderId="0" xfId="0" applyFont="1" applyAlignment="1" applyProtection="1">
      <alignment vertical="top"/>
      <protection hidden="1"/>
    </xf>
    <xf numFmtId="0" fontId="42" fillId="0" borderId="0" xfId="0" applyFont="1" applyAlignment="1" applyProtection="1">
      <alignment horizontal="right" vertical="top"/>
      <protection hidden="1"/>
    </xf>
    <xf numFmtId="0" fontId="43" fillId="0" borderId="0" xfId="0" applyFont="1" applyAlignment="1" applyProtection="1">
      <alignment vertical="top"/>
      <protection hidden="1"/>
    </xf>
    <xf numFmtId="0" fontId="43" fillId="0" borderId="0" xfId="0" applyFont="1" applyAlignment="1" applyProtection="1">
      <alignment vertical="center"/>
      <protection hidden="1"/>
    </xf>
    <xf numFmtId="0" fontId="43" fillId="0" borderId="0" xfId="0" applyFont="1"/>
    <xf numFmtId="0" fontId="45" fillId="0" borderId="9" xfId="0" applyFont="1" applyBorder="1" applyAlignment="1" applyProtection="1">
      <alignment horizontal="left" vertical="center"/>
      <protection locked="0"/>
    </xf>
    <xf numFmtId="0" fontId="0" fillId="0" borderId="0" xfId="0" applyAlignment="1" applyProtection="1">
      <alignment horizontal="right" vertical="top"/>
      <protection hidden="1"/>
    </xf>
    <xf numFmtId="0" fontId="11" fillId="0" borderId="0" xfId="0" applyFont="1" applyAlignment="1" applyProtection="1">
      <alignment vertical="top"/>
      <protection locked="0" hidden="1"/>
    </xf>
    <xf numFmtId="0" fontId="15" fillId="0" borderId="0" xfId="0" applyFont="1" applyAlignment="1" applyProtection="1">
      <alignment vertical="center"/>
      <protection locked="0" hidden="1"/>
    </xf>
    <xf numFmtId="0" fontId="15" fillId="0" borderId="0" xfId="0" applyFont="1" applyProtection="1">
      <protection locked="0" hidden="1"/>
    </xf>
    <xf numFmtId="4" fontId="0" fillId="0" borderId="0" xfId="0" applyNumberFormat="1" applyAlignment="1" applyProtection="1">
      <alignment vertical="top" wrapText="1"/>
      <protection locked="0" hidden="1"/>
    </xf>
    <xf numFmtId="4" fontId="0" fillId="0" borderId="0" xfId="0" applyNumberFormat="1" applyAlignment="1" applyProtection="1">
      <alignment vertical="center" wrapText="1"/>
      <protection locked="0" hidden="1"/>
    </xf>
    <xf numFmtId="0" fontId="16" fillId="0" borderId="0" xfId="0" applyFont="1" applyProtection="1">
      <protection locked="0" hidden="1"/>
    </xf>
    <xf numFmtId="0" fontId="15" fillId="0" borderId="0" xfId="0" applyFont="1" applyAlignment="1" applyProtection="1">
      <alignment vertical="top" wrapText="1"/>
      <protection locked="0" hidden="1"/>
    </xf>
    <xf numFmtId="49" fontId="4" fillId="0" borderId="58" xfId="0" applyNumberFormat="1" applyFont="1" applyBorder="1" applyAlignment="1" applyProtection="1">
      <alignment vertical="center"/>
      <protection hidden="1"/>
    </xf>
    <xf numFmtId="0" fontId="0" fillId="0" borderId="37" xfId="0" applyBorder="1" applyAlignment="1" applyProtection="1">
      <alignment horizontal="center" vertical="center"/>
      <protection hidden="1"/>
    </xf>
    <xf numFmtId="16" fontId="0" fillId="0" borderId="21" xfId="0" quotePrefix="1" applyNumberFormat="1" applyBorder="1" applyAlignment="1" applyProtection="1">
      <alignment horizontal="left" vertical="top"/>
      <protection hidden="1"/>
    </xf>
    <xf numFmtId="0" fontId="0" fillId="3" borderId="0" xfId="0" applyFill="1" applyAlignment="1">
      <alignment vertical="center"/>
    </xf>
    <xf numFmtId="0" fontId="6" fillId="0" borderId="8" xfId="0" applyFont="1" applyBorder="1"/>
    <xf numFmtId="0" fontId="4" fillId="0" borderId="2" xfId="0" applyFont="1" applyBorder="1" applyAlignment="1">
      <alignment vertical="center"/>
    </xf>
    <xf numFmtId="0" fontId="0" fillId="0" borderId="4" xfId="0" applyBorder="1"/>
    <xf numFmtId="0" fontId="4" fillId="0" borderId="19" xfId="0" applyFont="1" applyBorder="1" applyAlignment="1">
      <alignment vertical="center"/>
    </xf>
    <xf numFmtId="0" fontId="0" fillId="0" borderId="40" xfId="0" applyBorder="1"/>
    <xf numFmtId="0" fontId="31" fillId="3" borderId="0" xfId="0" applyFont="1" applyFill="1" applyAlignment="1">
      <alignment vertical="center"/>
    </xf>
    <xf numFmtId="0" fontId="0" fillId="3" borderId="0" xfId="0" applyFill="1"/>
    <xf numFmtId="4" fontId="46" fillId="0" borderId="1" xfId="0" applyNumberFormat="1" applyFont="1" applyBorder="1" applyAlignment="1" applyProtection="1">
      <alignment vertical="top"/>
      <protection locked="0"/>
    </xf>
    <xf numFmtId="4" fontId="46" fillId="0" borderId="1" xfId="0" applyNumberFormat="1" applyFont="1" applyBorder="1" applyAlignment="1" applyProtection="1">
      <alignment horizontal="right" vertical="top"/>
      <protection locked="0"/>
    </xf>
    <xf numFmtId="0" fontId="4" fillId="0" borderId="40" xfId="0" applyFont="1" applyBorder="1" applyAlignment="1" applyProtection="1">
      <alignment horizontal="right" vertical="top"/>
      <protection hidden="1"/>
    </xf>
    <xf numFmtId="49" fontId="4" fillId="0" borderId="8" xfId="0" applyNumberFormat="1" applyFont="1" applyBorder="1" applyAlignment="1" applyProtection="1">
      <alignment vertical="center"/>
      <protection hidden="1"/>
    </xf>
    <xf numFmtId="0" fontId="6" fillId="0" borderId="10" xfId="0" applyFont="1" applyBorder="1" applyAlignment="1">
      <alignment horizontal="right" vertical="center"/>
    </xf>
    <xf numFmtId="0" fontId="28" fillId="0" borderId="0" xfId="0" applyFont="1" applyAlignment="1" applyProtection="1">
      <alignment vertical="top"/>
      <protection locked="0" hidden="1"/>
    </xf>
    <xf numFmtId="0" fontId="32" fillId="0" borderId="0" xfId="0" applyFont="1" applyAlignment="1" applyProtection="1">
      <alignment vertical="center"/>
      <protection locked="0" hidden="1"/>
    </xf>
    <xf numFmtId="0" fontId="4" fillId="0" borderId="0" xfId="0" applyFont="1" applyAlignment="1" applyProtection="1">
      <alignment horizontal="center" vertical="top" wrapText="1"/>
      <protection locked="0"/>
    </xf>
    <xf numFmtId="0" fontId="8" fillId="8" borderId="0" xfId="0" applyFont="1" applyFill="1" applyAlignment="1" applyProtection="1">
      <alignment vertical="center"/>
      <protection hidden="1"/>
    </xf>
    <xf numFmtId="166" fontId="0" fillId="8" borderId="33" xfId="0" applyNumberFormat="1" applyFill="1" applyBorder="1" applyAlignment="1" applyProtection="1">
      <alignment horizontal="right" vertical="center"/>
      <protection hidden="1"/>
    </xf>
    <xf numFmtId="0" fontId="6" fillId="3" borderId="3" xfId="0" applyFont="1" applyFill="1" applyBorder="1" applyAlignment="1" applyProtection="1">
      <alignment vertical="top"/>
      <protection hidden="1"/>
    </xf>
    <xf numFmtId="0" fontId="4" fillId="3" borderId="6" xfId="0" applyFont="1" applyFill="1" applyBorder="1" applyAlignment="1" applyProtection="1">
      <alignment horizontal="left" vertical="center"/>
      <protection hidden="1"/>
    </xf>
    <xf numFmtId="0" fontId="4" fillId="0" borderId="19" xfId="0" applyFont="1" applyBorder="1" applyAlignment="1" applyProtection="1">
      <alignment vertical="top"/>
      <protection hidden="1"/>
    </xf>
    <xf numFmtId="4" fontId="6" fillId="11" borderId="34" xfId="0" applyNumberFormat="1" applyFont="1" applyFill="1" applyBorder="1" applyAlignment="1" applyProtection="1">
      <alignment horizontal="center" vertical="top"/>
      <protection hidden="1"/>
    </xf>
    <xf numFmtId="0" fontId="8" fillId="11" borderId="34" xfId="2" applyFont="1" applyFill="1" applyBorder="1" applyAlignment="1" applyProtection="1">
      <alignment horizontal="center" vertical="top" wrapText="1"/>
      <protection hidden="1"/>
    </xf>
    <xf numFmtId="0" fontId="8" fillId="11" borderId="0" xfId="2" applyFont="1" applyFill="1" applyAlignment="1" applyProtection="1">
      <alignment horizontal="center" vertical="top" wrapText="1"/>
      <protection hidden="1"/>
    </xf>
    <xf numFmtId="4" fontId="0" fillId="4" borderId="44" xfId="2" applyNumberFormat="1" applyFont="1" applyFill="1" applyBorder="1" applyAlignment="1" applyProtection="1">
      <alignment horizontal="right" vertical="top"/>
      <protection locked="0"/>
    </xf>
    <xf numFmtId="0" fontId="6" fillId="11" borderId="0" xfId="0" applyFont="1" applyFill="1" applyAlignment="1" applyProtection="1">
      <alignment vertical="top" wrapText="1"/>
      <protection hidden="1"/>
    </xf>
    <xf numFmtId="0" fontId="6" fillId="11" borderId="0" xfId="0" applyFont="1" applyFill="1" applyAlignment="1" applyProtection="1">
      <alignment vertical="top"/>
      <protection hidden="1"/>
    </xf>
    <xf numFmtId="0" fontId="22" fillId="11" borderId="0" xfId="0" applyFont="1" applyFill="1" applyAlignment="1" applyProtection="1">
      <alignment horizontal="right" vertical="top" indent="4"/>
      <protection hidden="1"/>
    </xf>
    <xf numFmtId="166" fontId="0" fillId="0" borderId="41" xfId="0" applyNumberFormat="1" applyBorder="1" applyAlignment="1" applyProtection="1">
      <alignment vertical="top"/>
      <protection hidden="1"/>
    </xf>
    <xf numFmtId="166" fontId="0" fillId="0" borderId="39" xfId="0" applyNumberFormat="1" applyBorder="1" applyAlignment="1" applyProtection="1">
      <alignment vertical="top"/>
      <protection hidden="1"/>
    </xf>
    <xf numFmtId="166" fontId="0" fillId="0" borderId="35" xfId="0" applyNumberFormat="1" applyBorder="1" applyAlignment="1" applyProtection="1">
      <alignment vertical="top"/>
      <protection hidden="1"/>
    </xf>
    <xf numFmtId="0" fontId="18" fillId="3" borderId="0" xfId="1" applyFont="1" applyFill="1" applyAlignment="1" applyProtection="1">
      <alignment vertical="top" wrapText="1"/>
      <protection hidden="1"/>
    </xf>
    <xf numFmtId="0" fontId="4" fillId="0" borderId="0" xfId="1" applyFont="1" applyAlignment="1" applyProtection="1">
      <alignment horizontal="left" vertical="top"/>
      <protection hidden="1"/>
    </xf>
    <xf numFmtId="0" fontId="4" fillId="0" borderId="0" xfId="2" applyFont="1" applyAlignment="1" applyProtection="1">
      <alignment vertical="top"/>
      <protection hidden="1"/>
    </xf>
    <xf numFmtId="4" fontId="0" fillId="4" borderId="32" xfId="2" applyNumberFormat="1" applyFont="1" applyFill="1" applyBorder="1" applyAlignment="1" applyProtection="1">
      <alignment horizontal="right" vertical="top"/>
      <protection locked="0"/>
    </xf>
    <xf numFmtId="3" fontId="0" fillId="4" borderId="34" xfId="2" applyNumberFormat="1" applyFont="1" applyFill="1" applyBorder="1" applyAlignment="1" applyProtection="1">
      <alignment horizontal="center" vertical="top"/>
      <protection locked="0"/>
    </xf>
    <xf numFmtId="4" fontId="0" fillId="5" borderId="34" xfId="2" applyNumberFormat="1" applyFont="1" applyFill="1" applyBorder="1" applyAlignment="1" applyProtection="1">
      <alignment horizontal="right" vertical="top"/>
      <protection locked="0"/>
    </xf>
    <xf numFmtId="4" fontId="0" fillId="3" borderId="13" xfId="0" applyNumberFormat="1" applyFill="1" applyBorder="1" applyAlignment="1" applyProtection="1">
      <alignment horizontal="right" vertical="top"/>
      <protection hidden="1"/>
    </xf>
    <xf numFmtId="0" fontId="20" fillId="0" borderId="50" xfId="1" applyFont="1" applyBorder="1" applyAlignment="1" applyProtection="1">
      <alignment horizontal="left" vertical="top"/>
      <protection hidden="1"/>
    </xf>
    <xf numFmtId="0" fontId="34" fillId="0" borderId="44" xfId="1" quotePrefix="1" applyFont="1" applyBorder="1" applyAlignment="1" applyProtection="1">
      <alignment horizontal="center" vertical="top"/>
      <protection hidden="1"/>
    </xf>
    <xf numFmtId="0" fontId="4" fillId="0" borderId="45" xfId="1" quotePrefix="1" applyFont="1" applyBorder="1" applyAlignment="1" applyProtection="1">
      <alignment horizontal="left" vertical="top"/>
      <protection hidden="1"/>
    </xf>
    <xf numFmtId="0" fontId="5" fillId="0" borderId="13" xfId="0" applyFont="1" applyBorder="1" applyAlignment="1" applyProtection="1">
      <alignment horizontal="left" vertical="center"/>
      <protection hidden="1"/>
    </xf>
    <xf numFmtId="0" fontId="47" fillId="4" borderId="0" xfId="1" quotePrefix="1" applyFont="1" applyFill="1" applyAlignment="1" applyProtection="1">
      <alignment vertical="top" wrapText="1"/>
      <protection locked="0"/>
    </xf>
    <xf numFmtId="0" fontId="47" fillId="0" borderId="42" xfId="1" quotePrefix="1" applyFont="1" applyBorder="1" applyAlignment="1" applyProtection="1">
      <alignment vertical="top" wrapText="1"/>
      <protection hidden="1"/>
    </xf>
    <xf numFmtId="0" fontId="47" fillId="0" borderId="0" xfId="1" quotePrefix="1" applyFont="1" applyAlignment="1" applyProtection="1">
      <alignment vertical="top" wrapText="1"/>
      <protection hidden="1"/>
    </xf>
    <xf numFmtId="0" fontId="6" fillId="0" borderId="13" xfId="0" applyFont="1" applyBorder="1" applyAlignment="1" applyProtection="1">
      <alignment horizontal="left" vertical="center"/>
      <protection hidden="1"/>
    </xf>
    <xf numFmtId="0" fontId="6" fillId="0" borderId="11" xfId="0" applyFont="1" applyBorder="1" applyAlignment="1" applyProtection="1">
      <alignment vertical="center"/>
      <protection hidden="1"/>
    </xf>
    <xf numFmtId="0" fontId="6" fillId="0" borderId="0" xfId="0" applyFont="1" applyAlignment="1" applyProtection="1">
      <alignment vertical="center"/>
      <protection hidden="1"/>
    </xf>
    <xf numFmtId="0" fontId="6" fillId="0" borderId="13" xfId="0" applyFont="1" applyBorder="1" applyAlignment="1" applyProtection="1">
      <alignment vertical="center"/>
      <protection hidden="1"/>
    </xf>
    <xf numFmtId="0" fontId="6" fillId="0" borderId="42" xfId="0" applyFont="1" applyBorder="1" applyAlignment="1" applyProtection="1">
      <alignment vertical="center"/>
      <protection hidden="1"/>
    </xf>
    <xf numFmtId="0" fontId="6" fillId="0" borderId="49" xfId="0" applyFont="1" applyBorder="1" applyAlignment="1" applyProtection="1">
      <alignment vertical="center"/>
      <protection hidden="1"/>
    </xf>
    <xf numFmtId="0" fontId="6" fillId="0" borderId="50" xfId="0" applyFont="1" applyBorder="1" applyAlignment="1" applyProtection="1">
      <alignment horizontal="left" vertical="center"/>
      <protection hidden="1"/>
    </xf>
    <xf numFmtId="0" fontId="6" fillId="0" borderId="36" xfId="0" applyFont="1" applyBorder="1" applyAlignment="1" applyProtection="1">
      <alignment vertical="center"/>
      <protection hidden="1"/>
    </xf>
    <xf numFmtId="0" fontId="47" fillId="4" borderId="42" xfId="1" quotePrefix="1" applyFont="1" applyFill="1" applyBorder="1" applyAlignment="1" applyProtection="1">
      <alignment vertical="top" wrapText="1"/>
      <protection locked="0"/>
    </xf>
    <xf numFmtId="0" fontId="47" fillId="0" borderId="0" xfId="1" quotePrefix="1" applyFont="1" applyAlignment="1" applyProtection="1">
      <alignment vertical="top" wrapText="1"/>
      <protection locked="0"/>
    </xf>
    <xf numFmtId="0" fontId="29" fillId="0" borderId="45" xfId="1" quotePrefix="1" applyFont="1" applyBorder="1" applyAlignment="1" applyProtection="1">
      <alignment horizontal="center" vertical="top"/>
      <protection hidden="1"/>
    </xf>
    <xf numFmtId="0" fontId="22" fillId="0" borderId="45" xfId="1" quotePrefix="1" applyFont="1" applyBorder="1" applyAlignment="1" applyProtection="1">
      <alignment vertical="top" wrapText="1"/>
      <protection locked="0"/>
    </xf>
    <xf numFmtId="0" fontId="4" fillId="3" borderId="50" xfId="2" quotePrefix="1" applyFont="1" applyFill="1" applyBorder="1" applyAlignment="1" applyProtection="1">
      <alignment horizontal="center" vertical="top"/>
      <protection hidden="1"/>
    </xf>
    <xf numFmtId="0" fontId="19" fillId="0" borderId="30" xfId="1" applyFont="1" applyBorder="1" applyAlignment="1" applyProtection="1">
      <alignment vertical="top"/>
      <protection hidden="1"/>
    </xf>
    <xf numFmtId="0" fontId="9" fillId="0" borderId="0" xfId="2" applyFont="1" applyAlignment="1" applyProtection="1">
      <alignment horizontal="right" vertical="top"/>
      <protection hidden="1"/>
    </xf>
    <xf numFmtId="4" fontId="9" fillId="0" borderId="32" xfId="2" applyNumberFormat="1" applyFont="1" applyBorder="1" applyAlignment="1" applyProtection="1">
      <alignment vertical="top"/>
      <protection hidden="1"/>
    </xf>
    <xf numFmtId="0" fontId="9" fillId="0" borderId="34" xfId="2" applyFont="1" applyBorder="1" applyAlignment="1" applyProtection="1">
      <alignment vertical="top"/>
      <protection hidden="1"/>
    </xf>
    <xf numFmtId="0" fontId="8" fillId="0" borderId="34" xfId="2" applyFont="1" applyBorder="1" applyAlignment="1" applyProtection="1">
      <alignment horizontal="right" vertical="top"/>
      <protection hidden="1"/>
    </xf>
    <xf numFmtId="4" fontId="6" fillId="0" borderId="13" xfId="0" applyNumberFormat="1" applyFont="1" applyBorder="1" applyAlignment="1" applyProtection="1">
      <alignment horizontal="right" vertical="top"/>
      <protection hidden="1"/>
    </xf>
    <xf numFmtId="0" fontId="9" fillId="0" borderId="42" xfId="2" applyFont="1" applyBorder="1" applyAlignment="1" applyProtection="1">
      <alignment horizontal="right" vertical="top"/>
      <protection hidden="1"/>
    </xf>
    <xf numFmtId="4" fontId="9" fillId="0" borderId="51" xfId="2" applyNumberFormat="1" applyFont="1" applyBorder="1" applyAlignment="1" applyProtection="1">
      <alignment vertical="top"/>
      <protection hidden="1"/>
    </xf>
    <xf numFmtId="0" fontId="9" fillId="0" borderId="57" xfId="2" applyFont="1" applyBorder="1" applyAlignment="1" applyProtection="1">
      <alignment vertical="top"/>
      <protection hidden="1"/>
    </xf>
    <xf numFmtId="0" fontId="8" fillId="0" borderId="57" xfId="2" applyFont="1" applyBorder="1" applyAlignment="1" applyProtection="1">
      <alignment horizontal="right" vertical="top"/>
      <protection hidden="1"/>
    </xf>
    <xf numFmtId="4" fontId="6" fillId="0" borderId="49" xfId="0" applyNumberFormat="1" applyFont="1" applyBorder="1" applyAlignment="1" applyProtection="1">
      <alignment horizontal="right" vertical="top"/>
      <protection hidden="1"/>
    </xf>
    <xf numFmtId="0" fontId="19" fillId="0" borderId="44" xfId="1" applyFont="1" applyBorder="1" applyAlignment="1" applyProtection="1">
      <alignment vertical="top"/>
      <protection hidden="1"/>
    </xf>
    <xf numFmtId="0" fontId="9" fillId="0" borderId="45" xfId="2" applyFont="1" applyBorder="1" applyAlignment="1" applyProtection="1">
      <alignment horizontal="right" vertical="top"/>
      <protection hidden="1"/>
    </xf>
    <xf numFmtId="4" fontId="9" fillId="0" borderId="44" xfId="2" applyNumberFormat="1" applyFont="1" applyBorder="1" applyAlignment="1" applyProtection="1">
      <alignment vertical="top"/>
      <protection hidden="1"/>
    </xf>
    <xf numFmtId="0" fontId="9" fillId="0" borderId="46" xfId="2" applyFont="1" applyBorder="1" applyAlignment="1" applyProtection="1">
      <alignment vertical="top"/>
      <protection hidden="1"/>
    </xf>
    <xf numFmtId="0" fontId="8" fillId="0" borderId="46" xfId="2" applyFont="1" applyBorder="1" applyAlignment="1" applyProtection="1">
      <alignment horizontal="right" vertical="top"/>
      <protection hidden="1"/>
    </xf>
    <xf numFmtId="4" fontId="6" fillId="0" borderId="43" xfId="0" applyNumberFormat="1" applyFont="1" applyBorder="1" applyAlignment="1" applyProtection="1">
      <alignment horizontal="right" vertical="top"/>
      <protection hidden="1"/>
    </xf>
    <xf numFmtId="0" fontId="0" fillId="3" borderId="45" xfId="1" applyFont="1" applyFill="1" applyBorder="1" applyAlignment="1" applyProtection="1">
      <alignment vertical="top" wrapText="1"/>
      <protection hidden="1"/>
    </xf>
    <xf numFmtId="0" fontId="4" fillId="3" borderId="11" xfId="2" quotePrefix="1" applyFont="1" applyFill="1" applyBorder="1" applyAlignment="1" applyProtection="1">
      <alignment horizontal="center" vertical="top"/>
      <protection hidden="1"/>
    </xf>
    <xf numFmtId="0" fontId="19" fillId="0" borderId="32" xfId="1" applyFont="1" applyBorder="1" applyAlignment="1" applyProtection="1">
      <alignment vertical="top"/>
      <protection hidden="1"/>
    </xf>
    <xf numFmtId="0" fontId="0" fillId="4" borderId="45" xfId="1" applyFont="1" applyFill="1" applyBorder="1" applyAlignment="1" applyProtection="1">
      <alignment vertical="top" wrapText="1"/>
      <protection locked="0"/>
    </xf>
    <xf numFmtId="44" fontId="0" fillId="0" borderId="0" xfId="6" applyFont="1"/>
    <xf numFmtId="0" fontId="6" fillId="0" borderId="0" xfId="0" applyFont="1"/>
    <xf numFmtId="166" fontId="6" fillId="0" borderId="0" xfId="0" applyNumberFormat="1" applyFont="1"/>
    <xf numFmtId="166" fontId="0" fillId="0" borderId="0" xfId="0" applyNumberFormat="1"/>
    <xf numFmtId="16" fontId="0" fillId="0" borderId="0" xfId="0" applyNumberFormat="1"/>
    <xf numFmtId="0" fontId="0" fillId="12" borderId="61" xfId="0" applyFill="1" applyBorder="1"/>
    <xf numFmtId="0" fontId="0" fillId="12" borderId="62" xfId="0" applyFill="1" applyBorder="1"/>
    <xf numFmtId="166" fontId="0" fillId="12" borderId="62" xfId="0" applyNumberFormat="1" applyFill="1" applyBorder="1"/>
    <xf numFmtId="0" fontId="52" fillId="0" borderId="0" xfId="0" applyFont="1"/>
    <xf numFmtId="166" fontId="52" fillId="0" borderId="0" xfId="0" applyNumberFormat="1" applyFont="1"/>
    <xf numFmtId="0" fontId="53" fillId="0" borderId="36" xfId="3" applyFont="1" applyBorder="1" applyAlignment="1" applyProtection="1">
      <alignment vertical="top"/>
      <protection hidden="1"/>
    </xf>
    <xf numFmtId="0" fontId="53" fillId="0" borderId="38" xfId="3" applyFont="1" applyBorder="1" applyAlignment="1" applyProtection="1">
      <alignment vertical="top"/>
      <protection hidden="1"/>
    </xf>
    <xf numFmtId="0" fontId="53" fillId="0" borderId="19" xfId="3" applyFont="1" applyBorder="1" applyAlignment="1" applyProtection="1">
      <alignment vertical="top"/>
      <protection hidden="1"/>
    </xf>
    <xf numFmtId="0" fontId="53" fillId="0" borderId="40" xfId="0" applyFont="1" applyBorder="1" applyAlignment="1" applyProtection="1">
      <alignment vertical="top"/>
      <protection hidden="1"/>
    </xf>
    <xf numFmtId="0" fontId="54" fillId="4" borderId="0" xfId="1" quotePrefix="1" applyFont="1" applyFill="1" applyAlignment="1" applyProtection="1">
      <alignment vertical="top" wrapText="1"/>
      <protection locked="0"/>
    </xf>
    <xf numFmtId="0" fontId="55" fillId="4" borderId="0" xfId="1" quotePrefix="1" applyFont="1" applyFill="1" applyAlignment="1" applyProtection="1">
      <alignment vertical="top" wrapText="1"/>
      <protection locked="0"/>
    </xf>
    <xf numFmtId="0" fontId="17" fillId="3" borderId="45" xfId="1" applyFont="1" applyFill="1" applyBorder="1" applyAlignment="1" applyProtection="1">
      <alignment vertical="top" wrapText="1"/>
      <protection hidden="1"/>
    </xf>
    <xf numFmtId="0" fontId="56" fillId="0" borderId="0" xfId="1" quotePrefix="1" applyFont="1" applyAlignment="1" applyProtection="1">
      <alignment vertical="top" wrapText="1"/>
      <protection hidden="1"/>
    </xf>
    <xf numFmtId="0" fontId="57" fillId="4" borderId="42" xfId="1" applyFont="1" applyFill="1" applyBorder="1" applyAlignment="1" applyProtection="1">
      <alignment vertical="top" wrapText="1"/>
      <protection locked="0"/>
    </xf>
    <xf numFmtId="0" fontId="44" fillId="0" borderId="11" xfId="0" applyFont="1" applyBorder="1" applyAlignment="1" applyProtection="1">
      <alignment horizontal="center" textRotation="90"/>
      <protection hidden="1"/>
    </xf>
    <xf numFmtId="0" fontId="37" fillId="8" borderId="0" xfId="0" applyFont="1" applyFill="1" applyAlignment="1" applyProtection="1">
      <alignment horizontal="center" vertical="center" textRotation="90"/>
      <protection hidden="1"/>
    </xf>
    <xf numFmtId="0" fontId="0" fillId="0" borderId="19" xfId="0" applyBorder="1" applyAlignment="1" applyProtection="1">
      <alignment vertical="top"/>
      <protection hidden="1"/>
    </xf>
    <xf numFmtId="0" fontId="0" fillId="0" borderId="20" xfId="0" applyBorder="1" applyAlignment="1" applyProtection="1">
      <alignment vertical="top"/>
      <protection hidden="1"/>
    </xf>
    <xf numFmtId="0" fontId="31" fillId="8" borderId="0" xfId="0" applyFont="1" applyFill="1" applyAlignment="1" applyProtection="1">
      <alignment vertical="center" wrapText="1"/>
      <protection hidden="1"/>
    </xf>
    <xf numFmtId="0" fontId="0" fillId="0" borderId="21" xfId="0" applyBorder="1" applyAlignment="1" applyProtection="1">
      <alignment vertical="center"/>
      <protection hidden="1"/>
    </xf>
    <xf numFmtId="0" fontId="0" fillId="0" borderId="22" xfId="0" applyBorder="1" applyAlignment="1" applyProtection="1">
      <alignment vertical="center"/>
      <protection hidden="1"/>
    </xf>
    <xf numFmtId="0" fontId="0" fillId="0" borderId="36" xfId="0" applyBorder="1" applyAlignment="1" applyProtection="1">
      <alignment vertical="center"/>
      <protection hidden="1"/>
    </xf>
    <xf numFmtId="0" fontId="0" fillId="0" borderId="37" xfId="0" applyBorder="1" applyAlignment="1" applyProtection="1">
      <alignment vertical="center"/>
      <protection hidden="1"/>
    </xf>
    <xf numFmtId="0" fontId="0" fillId="0" borderId="50" xfId="0" applyBorder="1" applyAlignment="1" applyProtection="1">
      <alignment vertical="center"/>
      <protection hidden="1"/>
    </xf>
    <xf numFmtId="0" fontId="0" fillId="0" borderId="45" xfId="0" applyBorder="1" applyAlignment="1" applyProtection="1">
      <alignment vertical="center"/>
      <protection hidden="1"/>
    </xf>
    <xf numFmtId="0" fontId="6" fillId="0" borderId="2" xfId="0" applyFont="1" applyBorder="1" applyAlignment="1" applyProtection="1">
      <alignment vertical="top"/>
      <protection hidden="1"/>
    </xf>
    <xf numFmtId="0" fontId="6" fillId="0" borderId="3" xfId="0" applyFont="1" applyBorder="1" applyAlignment="1" applyProtection="1">
      <alignment vertical="top"/>
      <protection hidden="1"/>
    </xf>
    <xf numFmtId="0" fontId="0" fillId="0" borderId="36" xfId="0" applyBorder="1" applyAlignment="1" applyProtection="1">
      <alignment vertical="top"/>
      <protection hidden="1"/>
    </xf>
    <xf numFmtId="0" fontId="0" fillId="0" borderId="37" xfId="0" applyBorder="1" applyAlignment="1" applyProtection="1">
      <alignment vertical="top"/>
      <protection hidden="1"/>
    </xf>
    <xf numFmtId="0" fontId="0" fillId="0" borderId="19" xfId="0" quotePrefix="1" applyBorder="1" applyAlignment="1" applyProtection="1">
      <alignment vertical="top"/>
      <protection hidden="1"/>
    </xf>
    <xf numFmtId="0" fontId="6" fillId="4" borderId="37" xfId="0" applyFont="1" applyFill="1" applyBorder="1" applyAlignment="1" applyProtection="1">
      <alignment vertical="center"/>
      <protection locked="0"/>
    </xf>
    <xf numFmtId="0" fontId="6" fillId="4" borderId="38" xfId="0" applyFont="1" applyFill="1" applyBorder="1" applyAlignment="1" applyProtection="1">
      <alignment vertical="center"/>
      <protection locked="0"/>
    </xf>
    <xf numFmtId="0" fontId="6" fillId="4" borderId="45" xfId="0" applyFont="1" applyFill="1" applyBorder="1" applyAlignment="1" applyProtection="1">
      <alignment vertical="center"/>
      <protection locked="0"/>
    </xf>
    <xf numFmtId="0" fontId="6" fillId="4" borderId="43" xfId="0" applyFont="1" applyFill="1" applyBorder="1" applyAlignment="1" applyProtection="1">
      <alignment vertical="center"/>
      <protection locked="0"/>
    </xf>
    <xf numFmtId="0" fontId="6" fillId="5" borderId="20" xfId="0" applyFont="1" applyFill="1" applyBorder="1" applyAlignment="1" applyProtection="1">
      <alignment vertical="center"/>
      <protection locked="0"/>
    </xf>
    <xf numFmtId="0" fontId="6" fillId="5" borderId="40" xfId="0" applyFont="1" applyFill="1" applyBorder="1" applyAlignment="1" applyProtection="1">
      <alignment vertical="center"/>
      <protection locked="0"/>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horizontal="left" vertical="center"/>
      <protection hidden="1"/>
    </xf>
    <xf numFmtId="0" fontId="0" fillId="0" borderId="0" xfId="0" applyAlignment="1" applyProtection="1">
      <alignment horizontal="left" vertical="center" wrapText="1"/>
      <protection hidden="1"/>
    </xf>
    <xf numFmtId="0" fontId="0" fillId="0" borderId="13" xfId="0" applyBorder="1" applyAlignment="1" applyProtection="1">
      <alignment horizontal="left" vertical="center" wrapText="1"/>
      <protection hidden="1"/>
    </xf>
    <xf numFmtId="0" fontId="0" fillId="4" borderId="24" xfId="0" applyFill="1" applyBorder="1" applyAlignment="1" applyProtection="1">
      <alignment horizontal="left" vertical="top" wrapText="1" indent="1"/>
      <protection hidden="1"/>
    </xf>
    <xf numFmtId="0" fontId="0" fillId="4" borderId="29" xfId="0" applyFill="1" applyBorder="1" applyAlignment="1" applyProtection="1">
      <alignment horizontal="left" vertical="top" wrapText="1" indent="1"/>
      <protection hidden="1"/>
    </xf>
    <xf numFmtId="0" fontId="0" fillId="4" borderId="25" xfId="0" applyFill="1" applyBorder="1" applyAlignment="1" applyProtection="1">
      <alignment horizontal="left" vertical="top" wrapText="1" indent="1"/>
      <protection hidden="1"/>
    </xf>
    <xf numFmtId="0" fontId="0" fillId="7" borderId="26" xfId="0" applyFill="1" applyBorder="1" applyAlignment="1" applyProtection="1">
      <alignment horizontal="left" vertical="top" wrapText="1" indent="1"/>
      <protection hidden="1"/>
    </xf>
    <xf numFmtId="0" fontId="0" fillId="7" borderId="28" xfId="0" applyFill="1" applyBorder="1" applyAlignment="1" applyProtection="1">
      <alignment horizontal="left" vertical="top" wrapText="1" indent="1"/>
      <protection hidden="1"/>
    </xf>
    <xf numFmtId="0" fontId="0" fillId="7" borderId="27" xfId="0" applyFill="1" applyBorder="1" applyAlignment="1" applyProtection="1">
      <alignment horizontal="left" vertical="top" wrapText="1" indent="1"/>
      <protection hidden="1"/>
    </xf>
    <xf numFmtId="0" fontId="0" fillId="0" borderId="36" xfId="0" applyBorder="1" applyAlignment="1">
      <alignment vertical="top"/>
    </xf>
    <xf numFmtId="0" fontId="0" fillId="0" borderId="37" xfId="0" applyBorder="1" applyAlignment="1">
      <alignment vertical="top"/>
    </xf>
    <xf numFmtId="0" fontId="0" fillId="4" borderId="0" xfId="0" applyFill="1" applyAlignment="1" applyProtection="1">
      <alignment horizontal="left" vertical="center"/>
      <protection locked="0"/>
    </xf>
    <xf numFmtId="0" fontId="0" fillId="4" borderId="13" xfId="0" applyFill="1" applyBorder="1" applyAlignment="1" applyProtection="1">
      <alignment horizontal="left" vertical="center"/>
      <protection locked="0"/>
    </xf>
    <xf numFmtId="0" fontId="6" fillId="0" borderId="9" xfId="2" quotePrefix="1" applyFont="1" applyBorder="1" applyAlignment="1" applyProtection="1">
      <alignment vertical="center"/>
      <protection hidden="1"/>
    </xf>
    <xf numFmtId="0" fontId="6" fillId="0" borderId="9" xfId="2" applyFont="1" applyBorder="1" applyAlignment="1" applyProtection="1">
      <alignment vertical="center"/>
      <protection hidden="1"/>
    </xf>
    <xf numFmtId="0" fontId="37" fillId="11" borderId="0" xfId="0" applyFont="1" applyFill="1" applyAlignment="1" applyProtection="1">
      <alignment horizontal="center" vertical="center" textRotation="90"/>
      <protection hidden="1"/>
    </xf>
    <xf numFmtId="0" fontId="6" fillId="0" borderId="21" xfId="0" applyFont="1" applyBorder="1" applyAlignment="1" applyProtection="1">
      <alignment vertical="center"/>
      <protection hidden="1"/>
    </xf>
    <xf numFmtId="0" fontId="6" fillId="0" borderId="22" xfId="0" applyFont="1" applyBorder="1" applyAlignment="1" applyProtection="1">
      <alignment vertical="center"/>
      <protection hidden="1"/>
    </xf>
    <xf numFmtId="0" fontId="6" fillId="0" borderId="23" xfId="0" applyFont="1" applyBorder="1" applyAlignment="1" applyProtection="1">
      <alignment vertical="center"/>
      <protection hidden="1"/>
    </xf>
    <xf numFmtId="0" fontId="0" fillId="0" borderId="19" xfId="0" applyBorder="1" applyAlignment="1" applyProtection="1">
      <alignment horizontal="left" vertical="center"/>
      <protection hidden="1"/>
    </xf>
    <xf numFmtId="0" fontId="0" fillId="0" borderId="20" xfId="0" applyBorder="1" applyAlignment="1" applyProtection="1">
      <alignment horizontal="left" vertical="center"/>
      <protection hidden="1"/>
    </xf>
    <xf numFmtId="0" fontId="6" fillId="0" borderId="37" xfId="0" applyFont="1" applyBorder="1" applyAlignment="1" applyProtection="1">
      <alignment horizontal="left" vertical="center" wrapText="1"/>
      <protection hidden="1"/>
    </xf>
    <xf numFmtId="0" fontId="6" fillId="0" borderId="38" xfId="0" applyFont="1" applyBorder="1" applyAlignment="1" applyProtection="1">
      <alignment horizontal="left" vertical="center" wrapText="1"/>
      <protection hidden="1"/>
    </xf>
    <xf numFmtId="0" fontId="0" fillId="2" borderId="21" xfId="0" applyFill="1" applyBorder="1" applyAlignment="1" applyProtection="1">
      <alignment horizontal="left" vertical="center"/>
      <protection hidden="1"/>
    </xf>
    <xf numFmtId="0" fontId="0" fillId="2" borderId="22" xfId="0" applyFill="1" applyBorder="1" applyAlignment="1" applyProtection="1">
      <alignment horizontal="left" vertical="center"/>
      <protection hidden="1"/>
    </xf>
    <xf numFmtId="0" fontId="6" fillId="0" borderId="22" xfId="0" applyFont="1" applyBorder="1" applyAlignment="1" applyProtection="1">
      <alignment horizontal="left" vertical="center" wrapText="1"/>
      <protection hidden="1"/>
    </xf>
    <xf numFmtId="0" fontId="6" fillId="0" borderId="23" xfId="0" applyFont="1" applyBorder="1" applyAlignment="1" applyProtection="1">
      <alignment horizontal="left" vertical="center" wrapText="1"/>
      <protection hidden="1"/>
    </xf>
    <xf numFmtId="0" fontId="0" fillId="2" borderId="36" xfId="0" applyFill="1" applyBorder="1" applyAlignment="1" applyProtection="1">
      <alignment horizontal="left" vertical="center"/>
      <protection hidden="1"/>
    </xf>
    <xf numFmtId="0" fontId="0" fillId="2" borderId="37" xfId="0" applyFill="1" applyBorder="1" applyAlignment="1" applyProtection="1">
      <alignment horizontal="left" vertical="center"/>
      <protection hidden="1"/>
    </xf>
    <xf numFmtId="0" fontId="0" fillId="2" borderId="50" xfId="0" applyFill="1" applyBorder="1" applyAlignment="1" applyProtection="1">
      <alignment horizontal="left" vertical="center"/>
      <protection hidden="1"/>
    </xf>
    <xf numFmtId="0" fontId="0" fillId="2" borderId="45" xfId="0" applyFill="1" applyBorder="1" applyAlignment="1" applyProtection="1">
      <alignment horizontal="left" vertical="center"/>
      <protection hidden="1"/>
    </xf>
    <xf numFmtId="0" fontId="6" fillId="2" borderId="37" xfId="0" applyFont="1" applyFill="1" applyBorder="1" applyAlignment="1" applyProtection="1">
      <alignment horizontal="left" vertical="center"/>
      <protection hidden="1"/>
    </xf>
    <xf numFmtId="0" fontId="6" fillId="2" borderId="38" xfId="0" applyFont="1" applyFill="1" applyBorder="1" applyAlignment="1" applyProtection="1">
      <alignment horizontal="left" vertical="center"/>
      <protection hidden="1"/>
    </xf>
    <xf numFmtId="0" fontId="6" fillId="2" borderId="45" xfId="0" applyFont="1" applyFill="1" applyBorder="1" applyAlignment="1" applyProtection="1">
      <alignment horizontal="left" vertical="center"/>
      <protection hidden="1"/>
    </xf>
    <xf numFmtId="0" fontId="6" fillId="2" borderId="43" xfId="0" applyFont="1" applyFill="1" applyBorder="1" applyAlignment="1" applyProtection="1">
      <alignment horizontal="left" vertical="center"/>
      <protection hidden="1"/>
    </xf>
    <xf numFmtId="0" fontId="6" fillId="2" borderId="22" xfId="0" applyFont="1" applyFill="1" applyBorder="1" applyAlignment="1" applyProtection="1">
      <alignment horizontal="left" vertical="center"/>
      <protection hidden="1"/>
    </xf>
    <xf numFmtId="0" fontId="0" fillId="0" borderId="22" xfId="0" applyBorder="1" applyAlignment="1" applyProtection="1">
      <alignment horizontal="left" vertical="center"/>
      <protection hidden="1"/>
    </xf>
    <xf numFmtId="0" fontId="48" fillId="0" borderId="0" xfId="0" applyFont="1" applyAlignment="1" applyProtection="1">
      <alignment horizontal="left" vertical="center"/>
      <protection hidden="1"/>
    </xf>
    <xf numFmtId="0" fontId="6" fillId="2" borderId="20" xfId="0" applyFont="1" applyFill="1" applyBorder="1" applyAlignment="1" applyProtection="1">
      <alignment vertical="center"/>
      <protection hidden="1"/>
    </xf>
    <xf numFmtId="0" fontId="6" fillId="2" borderId="40" xfId="0" applyFont="1" applyFill="1" applyBorder="1" applyAlignment="1" applyProtection="1">
      <alignment vertical="center"/>
      <protection hidden="1"/>
    </xf>
    <xf numFmtId="0" fontId="0" fillId="2" borderId="19" xfId="0" applyFill="1" applyBorder="1" applyAlignment="1" applyProtection="1">
      <alignment horizontal="left" vertical="center"/>
      <protection hidden="1"/>
    </xf>
    <xf numFmtId="0" fontId="0" fillId="2" borderId="20" xfId="0" applyFill="1" applyBorder="1" applyAlignment="1" applyProtection="1">
      <alignment horizontal="left" vertical="center"/>
      <protection hidden="1"/>
    </xf>
    <xf numFmtId="0" fontId="38" fillId="9" borderId="4" xfId="0" applyFont="1" applyFill="1" applyBorder="1" applyAlignment="1" applyProtection="1">
      <alignment horizontal="center" vertical="center" textRotation="90"/>
      <protection hidden="1"/>
    </xf>
    <xf numFmtId="0" fontId="38" fillId="9" borderId="13" xfId="0" applyFont="1" applyFill="1" applyBorder="1" applyAlignment="1" applyProtection="1">
      <alignment horizontal="center" vertical="center" textRotation="90"/>
      <protection hidden="1"/>
    </xf>
    <xf numFmtId="0" fontId="0" fillId="0" borderId="48" xfId="0" applyBorder="1" applyAlignment="1" applyProtection="1">
      <alignment vertical="top"/>
      <protection hidden="1"/>
    </xf>
    <xf numFmtId="0" fontId="0" fillId="0" borderId="42" xfId="0" applyBorder="1" applyAlignment="1" applyProtection="1">
      <alignment vertical="top"/>
      <protection hidden="1"/>
    </xf>
    <xf numFmtId="0" fontId="6" fillId="0" borderId="45" xfId="0" applyFont="1" applyBorder="1" applyAlignment="1" applyProtection="1">
      <alignment vertical="center"/>
      <protection hidden="1"/>
    </xf>
    <xf numFmtId="0" fontId="6" fillId="0" borderId="43" xfId="0" applyFont="1" applyBorder="1" applyAlignment="1" applyProtection="1">
      <alignment vertical="center"/>
      <protection hidden="1"/>
    </xf>
    <xf numFmtId="0" fontId="6" fillId="0" borderId="20" xfId="0" applyFont="1" applyBorder="1" applyAlignment="1" applyProtection="1">
      <alignment horizontal="left" vertical="center"/>
      <protection hidden="1"/>
    </xf>
    <xf numFmtId="0" fontId="6" fillId="0" borderId="40" xfId="0" applyFont="1" applyBorder="1" applyAlignment="1" applyProtection="1">
      <alignment horizontal="left" vertical="center"/>
      <protection hidden="1"/>
    </xf>
    <xf numFmtId="0" fontId="0" fillId="0" borderId="0" xfId="0" applyAlignment="1" applyProtection="1">
      <alignment horizontal="left" vertical="center"/>
      <protection hidden="1"/>
    </xf>
    <xf numFmtId="0" fontId="0" fillId="0" borderId="13" xfId="0" applyBorder="1" applyAlignment="1" applyProtection="1">
      <alignment horizontal="left" vertical="center"/>
      <protection hidden="1"/>
    </xf>
    <xf numFmtId="0" fontId="31" fillId="8" borderId="42" xfId="0" applyFont="1" applyFill="1" applyBorder="1" applyAlignment="1" applyProtection="1">
      <alignment vertical="top" wrapText="1"/>
      <protection hidden="1"/>
    </xf>
    <xf numFmtId="0" fontId="6" fillId="0" borderId="37" xfId="0" applyFont="1" applyBorder="1" applyAlignment="1" applyProtection="1">
      <alignment horizontal="left" vertical="center"/>
      <protection hidden="1"/>
    </xf>
    <xf numFmtId="0" fontId="6" fillId="0" borderId="38" xfId="0" applyFont="1" applyBorder="1" applyAlignment="1" applyProtection="1">
      <alignment horizontal="left" vertical="center"/>
      <protection hidden="1"/>
    </xf>
    <xf numFmtId="0" fontId="48" fillId="0" borderId="13" xfId="0" applyFont="1" applyBorder="1" applyAlignment="1" applyProtection="1">
      <alignment horizontal="left" vertical="center"/>
      <protection hidden="1"/>
    </xf>
    <xf numFmtId="0" fontId="0" fillId="0" borderId="37" xfId="0" quotePrefix="1" applyBorder="1" applyAlignment="1">
      <alignment vertical="top"/>
    </xf>
    <xf numFmtId="0" fontId="0" fillId="0" borderId="38" xfId="0" quotePrefix="1" applyBorder="1" applyAlignment="1">
      <alignment vertical="top"/>
    </xf>
    <xf numFmtId="0" fontId="0" fillId="4" borderId="20" xfId="0" quotePrefix="1" applyFill="1" applyBorder="1" applyAlignment="1" applyProtection="1">
      <alignment vertical="top"/>
      <protection locked="0"/>
    </xf>
    <xf numFmtId="0" fontId="0" fillId="4" borderId="40" xfId="0" quotePrefix="1" applyFill="1" applyBorder="1" applyAlignment="1" applyProtection="1">
      <alignment vertical="top"/>
      <protection locked="0"/>
    </xf>
    <xf numFmtId="0" fontId="0" fillId="5" borderId="5" xfId="0" applyFill="1" applyBorder="1" applyAlignment="1" applyProtection="1">
      <alignment horizontal="left" vertical="top"/>
      <protection locked="0"/>
    </xf>
    <xf numFmtId="0" fontId="0" fillId="5" borderId="7" xfId="0" applyFill="1" applyBorder="1" applyAlignment="1" applyProtection="1">
      <alignment horizontal="left" vertical="top"/>
      <protection locked="0"/>
    </xf>
    <xf numFmtId="0" fontId="0" fillId="5" borderId="21" xfId="0" applyFill="1" applyBorder="1" applyAlignment="1" applyProtection="1">
      <alignment horizontal="left" vertical="top"/>
      <protection locked="0"/>
    </xf>
    <xf numFmtId="0" fontId="0" fillId="5" borderId="23" xfId="0" applyFill="1" applyBorder="1" applyAlignment="1" applyProtection="1">
      <alignment horizontal="left" vertical="top"/>
      <protection locked="0"/>
    </xf>
    <xf numFmtId="16" fontId="0" fillId="4" borderId="36" xfId="0" quotePrefix="1" applyNumberFormat="1" applyFill="1" applyBorder="1" applyAlignment="1" applyProtection="1">
      <alignment vertical="top"/>
      <protection locked="0"/>
    </xf>
    <xf numFmtId="16" fontId="0" fillId="4" borderId="37" xfId="0" quotePrefix="1" applyNumberFormat="1" applyFill="1" applyBorder="1" applyAlignment="1" applyProtection="1">
      <alignment vertical="top"/>
      <protection locked="0"/>
    </xf>
    <xf numFmtId="16" fontId="0" fillId="4" borderId="19" xfId="0" quotePrefix="1" applyNumberFormat="1" applyFill="1" applyBorder="1" applyAlignment="1" applyProtection="1">
      <alignment horizontal="left" vertical="top"/>
      <protection locked="0"/>
    </xf>
    <xf numFmtId="16" fontId="0" fillId="4" borderId="20" xfId="0" quotePrefix="1" applyNumberFormat="1" applyFill="1" applyBorder="1" applyAlignment="1" applyProtection="1">
      <alignment horizontal="left" vertical="top"/>
      <protection locked="0"/>
    </xf>
    <xf numFmtId="0" fontId="0" fillId="4" borderId="19" xfId="0" applyFill="1" applyBorder="1" applyAlignment="1" applyProtection="1">
      <alignment vertical="center" wrapText="1"/>
      <protection locked="0"/>
    </xf>
    <xf numFmtId="0" fontId="0" fillId="4" borderId="20" xfId="0" applyFill="1" applyBorder="1" applyAlignment="1" applyProtection="1">
      <alignment vertical="center" wrapText="1"/>
      <protection locked="0"/>
    </xf>
    <xf numFmtId="0" fontId="0" fillId="4" borderId="40" xfId="0" applyFill="1" applyBorder="1" applyAlignment="1" applyProtection="1">
      <alignment vertical="center" wrapText="1"/>
      <protection locked="0"/>
    </xf>
    <xf numFmtId="0" fontId="4" fillId="0" borderId="36" xfId="0" applyFont="1" applyBorder="1" applyAlignment="1" applyProtection="1">
      <alignment vertical="top"/>
      <protection hidden="1"/>
    </xf>
    <xf numFmtId="0" fontId="4" fillId="0" borderId="37" xfId="0" applyFont="1" applyBorder="1" applyAlignment="1" applyProtection="1">
      <alignment vertical="top"/>
      <protection hidden="1"/>
    </xf>
    <xf numFmtId="0" fontId="0" fillId="3" borderId="8" xfId="0" applyFill="1" applyBorder="1" applyAlignment="1" applyProtection="1">
      <alignment vertical="top"/>
      <protection hidden="1"/>
    </xf>
    <xf numFmtId="0" fontId="0" fillId="3" borderId="9" xfId="0" applyFill="1" applyBorder="1" applyAlignment="1" applyProtection="1">
      <alignment vertical="top"/>
      <protection hidden="1"/>
    </xf>
    <xf numFmtId="0" fontId="8" fillId="0" borderId="5" xfId="0" applyFont="1" applyBorder="1" applyAlignment="1" applyProtection="1">
      <alignment vertical="top" wrapText="1"/>
      <protection hidden="1"/>
    </xf>
    <xf numFmtId="0" fontId="8" fillId="0" borderId="6" xfId="0" applyFont="1" applyBorder="1" applyAlignment="1" applyProtection="1">
      <alignment vertical="top" wrapText="1"/>
      <protection hidden="1"/>
    </xf>
    <xf numFmtId="0" fontId="4" fillId="0" borderId="21" xfId="0" applyFont="1" applyBorder="1" applyAlignment="1" applyProtection="1">
      <alignment vertical="top"/>
      <protection hidden="1"/>
    </xf>
    <xf numFmtId="0" fontId="4" fillId="0" borderId="22" xfId="0" applyFont="1" applyBorder="1" applyAlignment="1" applyProtection="1">
      <alignment vertical="top"/>
      <protection hidden="1"/>
    </xf>
    <xf numFmtId="0" fontId="4" fillId="0" borderId="19" xfId="0" applyFont="1" applyBorder="1" applyAlignment="1" applyProtection="1">
      <alignment vertical="top"/>
      <protection hidden="1"/>
    </xf>
    <xf numFmtId="0" fontId="4" fillId="0" borderId="20" xfId="0" applyFont="1" applyBorder="1" applyAlignment="1" applyProtection="1">
      <alignment vertical="top"/>
      <protection hidden="1"/>
    </xf>
    <xf numFmtId="0" fontId="4" fillId="0" borderId="0" xfId="0" applyFont="1" applyAlignment="1" applyProtection="1">
      <alignment horizontal="center" vertical="top"/>
      <protection locked="0"/>
    </xf>
    <xf numFmtId="0" fontId="6" fillId="0" borderId="20" xfId="0" applyFont="1" applyBorder="1" applyAlignment="1" applyProtection="1">
      <alignment vertical="center"/>
      <protection hidden="1"/>
    </xf>
    <xf numFmtId="0" fontId="6" fillId="0" borderId="40" xfId="0" applyFont="1" applyBorder="1" applyAlignment="1" applyProtection="1">
      <alignment vertical="center"/>
      <protection hidden="1"/>
    </xf>
    <xf numFmtId="16" fontId="8" fillId="0" borderId="14" xfId="0" applyNumberFormat="1" applyFont="1" applyBorder="1" applyAlignment="1" applyProtection="1">
      <alignment horizontal="center" vertical="top" wrapText="1"/>
      <protection hidden="1"/>
    </xf>
    <xf numFmtId="16" fontId="8" fillId="0" borderId="12" xfId="0" applyNumberFormat="1" applyFont="1" applyBorder="1" applyAlignment="1" applyProtection="1">
      <alignment horizontal="center" vertical="top" wrapText="1"/>
      <protection hidden="1"/>
    </xf>
    <xf numFmtId="0" fontId="8" fillId="0" borderId="2" xfId="0" applyFont="1" applyBorder="1" applyAlignment="1" applyProtection="1">
      <alignment vertical="center"/>
      <protection hidden="1"/>
    </xf>
    <xf numFmtId="0" fontId="8" fillId="0" borderId="3" xfId="0" applyFont="1" applyBorder="1" applyAlignment="1" applyProtection="1">
      <alignment vertical="center"/>
      <protection hidden="1"/>
    </xf>
    <xf numFmtId="0" fontId="6" fillId="0" borderId="37" xfId="0" applyFont="1" applyBorder="1" applyAlignment="1" applyProtection="1">
      <alignment vertical="center"/>
      <protection hidden="1"/>
    </xf>
    <xf numFmtId="0" fontId="6" fillId="0" borderId="38" xfId="0" applyFont="1" applyBorder="1" applyAlignment="1" applyProtection="1">
      <alignment vertical="center"/>
      <protection hidden="1"/>
    </xf>
    <xf numFmtId="0" fontId="4" fillId="0" borderId="38" xfId="0" applyFont="1" applyBorder="1" applyAlignment="1" applyProtection="1">
      <alignment vertical="top"/>
      <protection hidden="1"/>
    </xf>
    <xf numFmtId="0" fontId="37" fillId="8" borderId="0" xfId="0" applyFont="1" applyFill="1" applyAlignment="1" applyProtection="1">
      <alignment horizontal="center" vertical="center" textRotation="90" wrapText="1"/>
      <protection hidden="1"/>
    </xf>
    <xf numFmtId="0" fontId="8" fillId="4" borderId="52" xfId="0" applyFont="1" applyFill="1" applyBorder="1" applyAlignment="1" applyProtection="1">
      <alignment vertical="center"/>
      <protection locked="0"/>
    </xf>
    <xf numFmtId="0" fontId="8" fillId="4" borderId="15" xfId="0" applyFont="1" applyFill="1" applyBorder="1" applyAlignment="1" applyProtection="1">
      <alignment vertical="center"/>
      <protection locked="0"/>
    </xf>
    <xf numFmtId="0" fontId="8" fillId="4" borderId="60" xfId="0" applyFont="1" applyFill="1" applyBorder="1" applyAlignment="1" applyProtection="1">
      <alignment vertical="center"/>
      <protection locked="0"/>
    </xf>
    <xf numFmtId="0" fontId="8" fillId="4" borderId="19" xfId="0" applyFont="1" applyFill="1" applyBorder="1" applyAlignment="1" applyProtection="1">
      <alignment vertical="center"/>
      <protection locked="0"/>
    </xf>
    <xf numFmtId="0" fontId="8" fillId="4" borderId="20" xfId="0" applyFont="1" applyFill="1" applyBorder="1" applyAlignment="1" applyProtection="1">
      <alignment vertical="center"/>
      <protection locked="0"/>
    </xf>
    <xf numFmtId="0" fontId="8" fillId="4" borderId="40" xfId="0" applyFont="1" applyFill="1" applyBorder="1" applyAlignment="1" applyProtection="1">
      <alignment vertical="center"/>
      <protection locked="0"/>
    </xf>
    <xf numFmtId="0" fontId="8" fillId="4" borderId="2" xfId="0" applyFont="1" applyFill="1" applyBorder="1" applyAlignment="1" applyProtection="1">
      <alignment vertical="center"/>
      <protection locked="0"/>
    </xf>
    <xf numFmtId="0" fontId="8" fillId="4" borderId="3" xfId="0" applyFont="1" applyFill="1" applyBorder="1" applyAlignment="1" applyProtection="1">
      <alignment vertical="center"/>
      <protection locked="0"/>
    </xf>
    <xf numFmtId="0" fontId="8" fillId="4" borderId="4" xfId="0" applyFont="1" applyFill="1" applyBorder="1" applyAlignment="1" applyProtection="1">
      <alignment vertical="center"/>
      <protection locked="0"/>
    </xf>
    <xf numFmtId="0" fontId="8" fillId="3" borderId="2" xfId="0" applyFont="1" applyFill="1" applyBorder="1" applyAlignment="1" applyProtection="1">
      <alignment horizontal="center" vertical="top" wrapText="1"/>
      <protection hidden="1"/>
    </xf>
    <xf numFmtId="0" fontId="8" fillId="3" borderId="4" xfId="0" applyFont="1" applyFill="1" applyBorder="1" applyAlignment="1" applyProtection="1">
      <alignment horizontal="center" vertical="top" wrapText="1"/>
      <protection hidden="1"/>
    </xf>
    <xf numFmtId="0" fontId="8" fillId="4" borderId="39" xfId="0" applyFont="1" applyFill="1" applyBorder="1" applyAlignment="1" applyProtection="1">
      <alignment vertical="center"/>
      <protection locked="0"/>
    </xf>
    <xf numFmtId="0" fontId="8" fillId="4" borderId="35" xfId="0" applyFont="1" applyFill="1" applyBorder="1" applyAlignment="1" applyProtection="1">
      <alignment vertical="center"/>
      <protection locked="0"/>
    </xf>
    <xf numFmtId="0" fontId="8" fillId="4" borderId="41" xfId="0" applyFont="1" applyFill="1" applyBorder="1" applyAlignment="1" applyProtection="1">
      <alignment vertical="center"/>
      <protection locked="0"/>
    </xf>
    <xf numFmtId="0" fontId="6" fillId="0" borderId="8" xfId="0" applyFont="1" applyBorder="1" applyAlignment="1">
      <alignment horizontal="left"/>
    </xf>
    <xf numFmtId="0" fontId="6" fillId="0" borderId="9" xfId="0" applyFont="1" applyBorder="1" applyAlignment="1">
      <alignment horizontal="left"/>
    </xf>
    <xf numFmtId="0" fontId="6" fillId="4" borderId="20" xfId="0" applyFont="1" applyFill="1" applyBorder="1" applyAlignment="1" applyProtection="1">
      <alignment horizontal="left" vertical="center" indent="2"/>
      <protection locked="0"/>
    </xf>
    <xf numFmtId="0" fontId="6" fillId="4" borderId="40" xfId="0" applyFont="1" applyFill="1" applyBorder="1" applyAlignment="1" applyProtection="1">
      <alignment horizontal="left" vertical="center" indent="2"/>
      <protection locked="0"/>
    </xf>
    <xf numFmtId="0" fontId="48" fillId="0" borderId="0" xfId="0" applyFont="1" applyAlignment="1" applyProtection="1">
      <alignment horizontal="left" vertical="center" shrinkToFit="1"/>
      <protection hidden="1"/>
    </xf>
    <xf numFmtId="0" fontId="48" fillId="0" borderId="13" xfId="0" applyFont="1" applyBorder="1" applyAlignment="1" applyProtection="1">
      <alignment horizontal="left" vertical="center" shrinkToFit="1"/>
      <protection hidden="1"/>
    </xf>
    <xf numFmtId="0" fontId="31" fillId="0" borderId="9" xfId="0" applyFont="1" applyBorder="1"/>
    <xf numFmtId="0" fontId="6" fillId="0" borderId="42" xfId="0" applyFont="1" applyBorder="1" applyAlignment="1" applyProtection="1">
      <alignment horizontal="left" vertical="center"/>
      <protection hidden="1"/>
    </xf>
    <xf numFmtId="0" fontId="6" fillId="0" borderId="49" xfId="0" applyFont="1" applyBorder="1" applyAlignment="1" applyProtection="1">
      <alignment horizontal="left" vertical="center"/>
      <protection hidden="1"/>
    </xf>
    <xf numFmtId="0" fontId="6" fillId="0" borderId="45" xfId="0" applyFont="1" applyBorder="1" applyAlignment="1" applyProtection="1">
      <alignment horizontal="left" vertical="center"/>
      <protection hidden="1"/>
    </xf>
    <xf numFmtId="0" fontId="6" fillId="0" borderId="43" xfId="0" applyFont="1" applyBorder="1" applyAlignment="1" applyProtection="1">
      <alignment horizontal="left" vertical="center"/>
      <protection hidden="1"/>
    </xf>
    <xf numFmtId="0" fontId="8" fillId="3" borderId="2" xfId="0" applyFont="1" applyFill="1" applyBorder="1" applyAlignment="1" applyProtection="1">
      <alignment horizontal="left" vertical="center" wrapText="1"/>
      <protection hidden="1"/>
    </xf>
    <xf numFmtId="0" fontId="8" fillId="3" borderId="3" xfId="0" applyFont="1" applyFill="1" applyBorder="1" applyAlignment="1" applyProtection="1">
      <alignment horizontal="left" vertical="center" wrapText="1"/>
      <protection hidden="1"/>
    </xf>
    <xf numFmtId="0" fontId="8" fillId="3" borderId="4" xfId="0" applyFont="1" applyFill="1" applyBorder="1" applyAlignment="1" applyProtection="1">
      <alignment horizontal="left" vertical="center" wrapText="1"/>
      <protection hidden="1"/>
    </xf>
    <xf numFmtId="0" fontId="0" fillId="0" borderId="2" xfId="0" applyBorder="1" applyAlignment="1" applyProtection="1">
      <alignment vertical="center"/>
      <protection hidden="1"/>
    </xf>
    <xf numFmtId="0" fontId="0" fillId="0" borderId="3" xfId="0" applyBorder="1" applyAlignment="1" applyProtection="1">
      <alignment vertical="center"/>
      <protection hidden="1"/>
    </xf>
    <xf numFmtId="0" fontId="6" fillId="0" borderId="22" xfId="0" applyFont="1" applyBorder="1" applyAlignment="1" applyProtection="1">
      <alignment horizontal="left" vertical="center"/>
      <protection hidden="1"/>
    </xf>
    <xf numFmtId="0" fontId="6" fillId="0" borderId="23" xfId="0" applyFont="1" applyBorder="1" applyAlignment="1" applyProtection="1">
      <alignment horizontal="left" vertical="center"/>
      <protection hidden="1"/>
    </xf>
  </cellXfs>
  <cellStyles count="7">
    <cellStyle name="Link" xfId="3" builtinId="8"/>
    <cellStyle name="Standard" xfId="0" builtinId="0"/>
    <cellStyle name="Standard 2" xfId="1" xr:uid="{00000000-0005-0000-0000-000002000000}"/>
    <cellStyle name="Standard 2 2" xfId="2" xr:uid="{00000000-0005-0000-0000-000003000000}"/>
    <cellStyle name="Standard 2 2 2" xfId="5" xr:uid="{00000000-0005-0000-0000-000004000000}"/>
    <cellStyle name="Standard 2 3" xfId="4" xr:uid="{00000000-0005-0000-0000-000005000000}"/>
    <cellStyle name="Währung" xfId="6" builtinId="4"/>
  </cellStyles>
  <dxfs count="2015">
    <dxf>
      <fill>
        <patternFill>
          <bgColor theme="6" tint="0.79998168889431442"/>
        </patternFill>
      </fill>
    </dxf>
    <dxf>
      <fill>
        <patternFill>
          <bgColor theme="9" tint="0.79998168889431442"/>
        </patternFill>
      </fill>
    </dxf>
    <dxf>
      <fill>
        <patternFill>
          <bgColor theme="7" tint="0.79998168889431442"/>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ill>
        <patternFill>
          <bgColor theme="5" tint="0.79998168889431442"/>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numFmt numFmtId="166" formatCode="#,##0.00;;;@"/>
    </dxf>
    <dxf>
      <numFmt numFmtId="166" formatCode="#,##0.00;;;@"/>
    </dxf>
    <dxf>
      <numFmt numFmtId="166" formatCode="#,##0.00;;;@"/>
    </dxf>
    <dxf>
      <numFmt numFmtId="166" formatCode="#,##0.00;;;@"/>
    </dxf>
    <dxf>
      <numFmt numFmtId="0" formatCode="General"/>
    </dxf>
    <dxf>
      <border outline="0">
        <top style="thin">
          <color theme="4" tint="0.39997558519241921"/>
        </top>
      </border>
    </dxf>
    <dxf>
      <border outline="0">
        <bottom style="thin">
          <color theme="4" tint="0.39997558519241921"/>
        </bottom>
      </border>
    </dxf>
    <dxf>
      <fill>
        <patternFill patternType="solid">
          <fgColor theme="4" tint="0.79998168889431442"/>
          <bgColor theme="4" tint="-0.249977111117893"/>
        </patternFill>
      </fill>
    </dxf>
    <dxf>
      <numFmt numFmtId="0" formatCode="General"/>
    </dxf>
    <dxf>
      <numFmt numFmtId="166" formatCode="#,##0.00;;;@"/>
    </dxf>
    <dxf>
      <font>
        <strike/>
        <color rgb="FFC00000"/>
      </font>
    </dxf>
    <dxf>
      <font>
        <strike/>
        <color rgb="FFC00000"/>
      </font>
    </dxf>
    <dxf>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val="0"/>
        <color theme="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ill>
        <patternFill>
          <bgColor theme="0"/>
        </patternFill>
      </fill>
    </dxf>
    <dxf>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font>
    </dxf>
    <dxf>
      <font>
        <b val="0"/>
        <i/>
      </font>
    </dxf>
    <dxf>
      <font>
        <b val="0"/>
        <i/>
      </font>
    </dxf>
    <dxf>
      <font>
        <strike val="0"/>
        <color theme="1"/>
      </font>
      <fill>
        <patternFill>
          <bgColor rgb="FFFFFFCC"/>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ont>
        <strike/>
        <color rgb="FFC00000"/>
      </font>
      <fill>
        <patternFill>
          <bgColor theme="0"/>
        </patternFill>
      </fill>
    </dxf>
    <dxf>
      <fill>
        <patternFill>
          <bgColor rgb="FFFFFFCC"/>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val="0"/>
        <color auto="1"/>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b/>
        <i val="0"/>
      </font>
    </dxf>
    <dxf>
      <font>
        <b/>
        <i val="0"/>
      </font>
    </dxf>
    <dxf>
      <font>
        <strike/>
        <color theme="0"/>
      </font>
      <fill>
        <patternFill>
          <bgColor theme="0"/>
        </patternFill>
      </fill>
    </dxf>
    <dxf>
      <font>
        <strike/>
        <color theme="0"/>
      </font>
    </dxf>
    <dxf>
      <fill>
        <patternFill>
          <bgColor theme="0"/>
        </patternFill>
      </fill>
    </dxf>
    <dxf>
      <fill>
        <patternFill>
          <bgColor theme="0"/>
        </patternFill>
      </fill>
    </dxf>
    <dxf>
      <font>
        <b/>
        <i val="0"/>
      </font>
    </dxf>
    <dxf>
      <font>
        <b/>
        <i val="0"/>
      </font>
    </dxf>
    <dxf>
      <font>
        <strike/>
        <color theme="0"/>
      </font>
      <fill>
        <patternFill>
          <bgColor theme="0"/>
        </patternFill>
      </fill>
    </dxf>
    <dxf>
      <font>
        <strike/>
        <color theme="0"/>
      </font>
    </dxf>
    <dxf>
      <font>
        <b val="0"/>
        <i val="0"/>
        <strike/>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val="0"/>
        <i val="0"/>
        <strike val="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val="0"/>
        <strike val="0"/>
        <color auto="1"/>
      </font>
      <fill>
        <patternFill>
          <bgColor theme="5" tint="0.79998168889431442"/>
        </patternFill>
      </fill>
      <border>
        <left style="thin">
          <color rgb="FFC00000"/>
        </left>
        <right style="thin">
          <color rgb="FFC00000"/>
        </right>
        <top style="thin">
          <color rgb="FFC00000"/>
        </top>
        <bottom style="thin">
          <color rgb="FFC00000"/>
        </bottom>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font>
        <b val="0"/>
        <i val="0"/>
        <strike val="0"/>
        <color auto="1"/>
      </font>
      <fill>
        <patternFill>
          <bgColor theme="5" tint="0.79998168889431442"/>
        </patternFill>
      </fill>
      <border>
        <left style="thin">
          <color rgb="FFC00000"/>
        </left>
        <right style="thin">
          <color rgb="FFC00000"/>
        </right>
        <top style="thin">
          <color rgb="FFC00000"/>
        </top>
        <bottom style="thin">
          <color rgb="FFC00000"/>
        </bottom>
      </border>
    </dxf>
    <dxf>
      <font>
        <strike/>
        <color rgb="FFC00000"/>
      </font>
      <fill>
        <patternFill>
          <bgColor theme="0"/>
        </patternFill>
      </fill>
    </dxf>
    <dxf>
      <font>
        <b val="0"/>
        <i val="0"/>
        <strike val="0"/>
        <color auto="1"/>
      </font>
      <fill>
        <patternFill>
          <bgColor theme="5" tint="0.79998168889431442"/>
        </patternFill>
      </fill>
      <border>
        <left style="thin">
          <color rgb="FFC00000"/>
        </left>
        <right style="thin">
          <color rgb="FFC00000"/>
        </right>
        <top style="thin">
          <color rgb="FFC00000"/>
        </top>
        <bottom style="thin">
          <color rgb="FFC00000"/>
        </bottom>
      </border>
    </dxf>
    <dxf>
      <font>
        <strike/>
        <color rgb="FFC00000"/>
      </font>
      <fill>
        <patternFill>
          <bgColor theme="0"/>
        </patternFill>
      </fill>
    </dxf>
    <dxf>
      <font>
        <b val="0"/>
        <i val="0"/>
        <strike val="0"/>
        <color auto="1"/>
      </font>
      <fill>
        <patternFill>
          <bgColor theme="5" tint="0.79998168889431442"/>
        </patternFill>
      </fill>
      <border>
        <left style="thin">
          <color rgb="FFC00000"/>
        </left>
        <right style="thin">
          <color rgb="FFC00000"/>
        </right>
        <top style="thin">
          <color rgb="FFC00000"/>
        </top>
        <bottom style="thin">
          <color rgb="FFC00000"/>
        </bottom>
      </border>
    </dxf>
    <dxf>
      <font>
        <strike/>
        <color rgb="FFC00000"/>
      </font>
      <fill>
        <patternFill>
          <bgColor theme="0"/>
        </patternFill>
      </fill>
    </dxf>
    <dxf>
      <font>
        <strike val="0"/>
        <color theme="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ont>
        <strike val="0"/>
        <color theme="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ont>
        <strike val="0"/>
        <color theme="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FFFFCC"/>
      <color rgb="FFFFCC99"/>
      <color rgb="FFFF9966"/>
      <color rgb="FFE7EEF5"/>
      <color rgb="FFF9EBEB"/>
      <color rgb="FFFCF6F6"/>
      <color rgb="FFC8D7EA"/>
      <color rgb="FFEAF0F6"/>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I$14" lockText="1" noThreeD="1"/>
</file>

<file path=xl/ctrlProps/ctrlProp10.xml><?xml version="1.0" encoding="utf-8"?>
<formControlPr xmlns="http://schemas.microsoft.com/office/spreadsheetml/2009/9/main" objectType="CheckBox" fmlaLink="$M$418" lockText="1" noThreeD="1"/>
</file>

<file path=xl/ctrlProps/ctrlProp100.xml><?xml version="1.0" encoding="utf-8"?>
<formControlPr xmlns="http://schemas.microsoft.com/office/spreadsheetml/2009/9/main" objectType="CheckBox" fmlaLink="$M$224" lockText="1" noThreeD="1"/>
</file>

<file path=xl/ctrlProps/ctrlProp101.xml><?xml version="1.0" encoding="utf-8"?>
<formControlPr xmlns="http://schemas.microsoft.com/office/spreadsheetml/2009/9/main" objectType="CheckBox" fmlaLink="$M$227" lockText="1" noThreeD="1"/>
</file>

<file path=xl/ctrlProps/ctrlProp102.xml><?xml version="1.0" encoding="utf-8"?>
<formControlPr xmlns="http://schemas.microsoft.com/office/spreadsheetml/2009/9/main" objectType="CheckBox" fmlaLink="$M$231" lockText="1" noThreeD="1"/>
</file>

<file path=xl/ctrlProps/ctrlProp103.xml><?xml version="1.0" encoding="utf-8"?>
<formControlPr xmlns="http://schemas.microsoft.com/office/spreadsheetml/2009/9/main" objectType="CheckBox" fmlaLink="$M$235" lockText="1" noThreeD="1"/>
</file>

<file path=xl/ctrlProps/ctrlProp104.xml><?xml version="1.0" encoding="utf-8"?>
<formControlPr xmlns="http://schemas.microsoft.com/office/spreadsheetml/2009/9/main" objectType="CheckBox" fmlaLink="$M$238" lockText="1" noThreeD="1"/>
</file>

<file path=xl/ctrlProps/ctrlProp105.xml><?xml version="1.0" encoding="utf-8"?>
<formControlPr xmlns="http://schemas.microsoft.com/office/spreadsheetml/2009/9/main" objectType="CheckBox" fmlaLink="$M$241" lockText="1" noThreeD="1"/>
</file>

<file path=xl/ctrlProps/ctrlProp106.xml><?xml version="1.0" encoding="utf-8"?>
<formControlPr xmlns="http://schemas.microsoft.com/office/spreadsheetml/2009/9/main" objectType="CheckBox" fmlaLink="$M$244" lockText="1" noThreeD="1"/>
</file>

<file path=xl/ctrlProps/ctrlProp107.xml><?xml version="1.0" encoding="utf-8"?>
<formControlPr xmlns="http://schemas.microsoft.com/office/spreadsheetml/2009/9/main" objectType="CheckBox" fmlaLink="$M$248" lockText="1" noThreeD="1"/>
</file>

<file path=xl/ctrlProps/ctrlProp108.xml><?xml version="1.0" encoding="utf-8"?>
<formControlPr xmlns="http://schemas.microsoft.com/office/spreadsheetml/2009/9/main" objectType="CheckBox" fmlaLink="$M$251" lockText="1" noThreeD="1"/>
</file>

<file path=xl/ctrlProps/ctrlProp109.xml><?xml version="1.0" encoding="utf-8"?>
<formControlPr xmlns="http://schemas.microsoft.com/office/spreadsheetml/2009/9/main" objectType="CheckBox" fmlaLink="$M$426" lockText="1" noThreeD="1"/>
</file>

<file path=xl/ctrlProps/ctrlProp11.xml><?xml version="1.0" encoding="utf-8"?>
<formControlPr xmlns="http://schemas.microsoft.com/office/spreadsheetml/2009/9/main" objectType="CheckBox" fmlaLink="$M$445" lockText="1" noThreeD="1"/>
</file>

<file path=xl/ctrlProps/ctrlProp110.xml><?xml version="1.0" encoding="utf-8"?>
<formControlPr xmlns="http://schemas.microsoft.com/office/spreadsheetml/2009/9/main" objectType="CheckBox" fmlaLink="$M$406" lockText="1" noThreeD="1"/>
</file>

<file path=xl/ctrlProps/ctrlProp111.xml><?xml version="1.0" encoding="utf-8"?>
<formControlPr xmlns="http://schemas.microsoft.com/office/spreadsheetml/2009/9/main" objectType="CheckBox" fmlaLink="$M$409" lockText="1" noThreeD="1"/>
</file>

<file path=xl/ctrlProps/ctrlProp112.xml><?xml version="1.0" encoding="utf-8"?>
<formControlPr xmlns="http://schemas.microsoft.com/office/spreadsheetml/2009/9/main" objectType="CheckBox" checked="Checked" fmlaLink="$M$380" lockText="1" noThreeD="1"/>
</file>

<file path=xl/ctrlProps/ctrlProp113.xml><?xml version="1.0" encoding="utf-8"?>
<formControlPr xmlns="http://schemas.microsoft.com/office/spreadsheetml/2009/9/main" objectType="CheckBox" fmlaLink="$M$273" lockText="1" noThreeD="1"/>
</file>

<file path=xl/ctrlProps/ctrlProp114.xml><?xml version="1.0" encoding="utf-8"?>
<formControlPr xmlns="http://schemas.microsoft.com/office/spreadsheetml/2009/9/main" objectType="CheckBox" fmlaLink="$M$276" lockText="1" noThreeD="1"/>
</file>

<file path=xl/ctrlProps/ctrlProp115.xml><?xml version="1.0" encoding="utf-8"?>
<formControlPr xmlns="http://schemas.microsoft.com/office/spreadsheetml/2009/9/main" objectType="CheckBox" fmlaLink="$M$279" lockText="1" noThreeD="1"/>
</file>

<file path=xl/ctrlProps/ctrlProp116.xml><?xml version="1.0" encoding="utf-8"?>
<formControlPr xmlns="http://schemas.microsoft.com/office/spreadsheetml/2009/9/main" objectType="CheckBox" fmlaLink="$M$282" lockText="1" noThreeD="1"/>
</file>

<file path=xl/ctrlProps/ctrlProp117.xml><?xml version="1.0" encoding="utf-8"?>
<formControlPr xmlns="http://schemas.microsoft.com/office/spreadsheetml/2009/9/main" objectType="CheckBox" fmlaLink="$M$285" lockText="1" noThreeD="1"/>
</file>

<file path=xl/ctrlProps/ctrlProp118.xml><?xml version="1.0" encoding="utf-8"?>
<formControlPr xmlns="http://schemas.microsoft.com/office/spreadsheetml/2009/9/main" objectType="CheckBox" fmlaLink="$M$288" lockText="1" noThreeD="1"/>
</file>

<file path=xl/ctrlProps/ctrlProp119.xml><?xml version="1.0" encoding="utf-8"?>
<formControlPr xmlns="http://schemas.microsoft.com/office/spreadsheetml/2009/9/main" objectType="CheckBox" fmlaLink="$M$291" lockText="1" noThreeD="1"/>
</file>

<file path=xl/ctrlProps/ctrlProp12.xml><?xml version="1.0" encoding="utf-8"?>
<formControlPr xmlns="http://schemas.microsoft.com/office/spreadsheetml/2009/9/main" objectType="CheckBox" fmlaLink="$M$429" lockText="1" noThreeD="1"/>
</file>

<file path=xl/ctrlProps/ctrlProp120.xml><?xml version="1.0" encoding="utf-8"?>
<formControlPr xmlns="http://schemas.microsoft.com/office/spreadsheetml/2009/9/main" objectType="CheckBox" fmlaLink="$M$294" lockText="1" noThreeD="1"/>
</file>

<file path=xl/ctrlProps/ctrlProp121.xml><?xml version="1.0" encoding="utf-8"?>
<formControlPr xmlns="http://schemas.microsoft.com/office/spreadsheetml/2009/9/main" objectType="CheckBox" fmlaLink="$M$297" lockText="1" noThreeD="1"/>
</file>

<file path=xl/ctrlProps/ctrlProp122.xml><?xml version="1.0" encoding="utf-8"?>
<formControlPr xmlns="http://schemas.microsoft.com/office/spreadsheetml/2009/9/main" objectType="CheckBox" fmlaLink="$M$301" lockText="1" noThreeD="1"/>
</file>

<file path=xl/ctrlProps/ctrlProp123.xml><?xml version="1.0" encoding="utf-8"?>
<formControlPr xmlns="http://schemas.microsoft.com/office/spreadsheetml/2009/9/main" objectType="CheckBox" fmlaLink="$M$305" lockText="1" noThreeD="1"/>
</file>

<file path=xl/ctrlProps/ctrlProp124.xml><?xml version="1.0" encoding="utf-8"?>
<formControlPr xmlns="http://schemas.microsoft.com/office/spreadsheetml/2009/9/main" objectType="CheckBox" checked="Checked" fmlaLink="$M$311" lockText="1" noThreeD="1"/>
</file>

<file path=xl/ctrlProps/ctrlProp125.xml><?xml version="1.0" encoding="utf-8"?>
<formControlPr xmlns="http://schemas.microsoft.com/office/spreadsheetml/2009/9/main" objectType="CheckBox" fmlaLink="$M$314" lockText="1" noThreeD="1"/>
</file>

<file path=xl/ctrlProps/ctrlProp126.xml><?xml version="1.0" encoding="utf-8"?>
<formControlPr xmlns="http://schemas.microsoft.com/office/spreadsheetml/2009/9/main" objectType="CheckBox" fmlaLink="$M$318" lockText="1" noThreeD="1"/>
</file>

<file path=xl/ctrlProps/ctrlProp127.xml><?xml version="1.0" encoding="utf-8"?>
<formControlPr xmlns="http://schemas.microsoft.com/office/spreadsheetml/2009/9/main" objectType="CheckBox" fmlaLink="$M$321" lockText="1" noThreeD="1"/>
</file>

<file path=xl/ctrlProps/ctrlProp128.xml><?xml version="1.0" encoding="utf-8"?>
<formControlPr xmlns="http://schemas.microsoft.com/office/spreadsheetml/2009/9/main" objectType="CheckBox" checked="Checked" fmlaLink="$M$324" lockText="1" noThreeD="1"/>
</file>

<file path=xl/ctrlProps/ctrlProp129.xml><?xml version="1.0" encoding="utf-8"?>
<formControlPr xmlns="http://schemas.microsoft.com/office/spreadsheetml/2009/9/main" objectType="CheckBox" fmlaLink="$M$327" lockText="1" noThreeD="1"/>
</file>

<file path=xl/ctrlProps/ctrlProp13.xml><?xml version="1.0" encoding="utf-8"?>
<formControlPr xmlns="http://schemas.microsoft.com/office/spreadsheetml/2009/9/main" objectType="CheckBox" fmlaLink="$M$435" lockText="1" noThreeD="1"/>
</file>

<file path=xl/ctrlProps/ctrlProp130.xml><?xml version="1.0" encoding="utf-8"?>
<formControlPr xmlns="http://schemas.microsoft.com/office/spreadsheetml/2009/9/main" objectType="CheckBox" fmlaLink="$M$330" lockText="1" noThreeD="1"/>
</file>

<file path=xl/ctrlProps/ctrlProp131.xml><?xml version="1.0" encoding="utf-8"?>
<formControlPr xmlns="http://schemas.microsoft.com/office/spreadsheetml/2009/9/main" objectType="CheckBox" fmlaLink="$M$334" lockText="1" noThreeD="1"/>
</file>

<file path=xl/ctrlProps/ctrlProp132.xml><?xml version="1.0" encoding="utf-8"?>
<formControlPr xmlns="http://schemas.microsoft.com/office/spreadsheetml/2009/9/main" objectType="CheckBox" fmlaLink="$M$338" lockText="1" noThreeD="1"/>
</file>

<file path=xl/ctrlProps/ctrlProp133.xml><?xml version="1.0" encoding="utf-8"?>
<formControlPr xmlns="http://schemas.microsoft.com/office/spreadsheetml/2009/9/main" objectType="CheckBox" checked="Checked" fmlaLink="$M$342" lockText="1" noThreeD="1"/>
</file>

<file path=xl/ctrlProps/ctrlProp134.xml><?xml version="1.0" encoding="utf-8"?>
<formControlPr xmlns="http://schemas.microsoft.com/office/spreadsheetml/2009/9/main" objectType="CheckBox" fmlaLink="$M$346" lockText="1" noThreeD="1"/>
</file>

<file path=xl/ctrlProps/ctrlProp135.xml><?xml version="1.0" encoding="utf-8"?>
<formControlPr xmlns="http://schemas.microsoft.com/office/spreadsheetml/2009/9/main" objectType="CheckBox" fmlaLink="$M$349" lockText="1" noThreeD="1"/>
</file>

<file path=xl/ctrlProps/ctrlProp136.xml><?xml version="1.0" encoding="utf-8"?>
<formControlPr xmlns="http://schemas.microsoft.com/office/spreadsheetml/2009/9/main" objectType="CheckBox" fmlaLink="$M$352" lockText="1" noThreeD="1"/>
</file>

<file path=xl/ctrlProps/ctrlProp137.xml><?xml version="1.0" encoding="utf-8"?>
<formControlPr xmlns="http://schemas.microsoft.com/office/spreadsheetml/2009/9/main" objectType="CheckBox" fmlaLink="$M$356" lockText="1" noThreeD="1"/>
</file>

<file path=xl/ctrlProps/ctrlProp138.xml><?xml version="1.0" encoding="utf-8"?>
<formControlPr xmlns="http://schemas.microsoft.com/office/spreadsheetml/2009/9/main" objectType="CheckBox" fmlaLink="$M$359" lockText="1" noThreeD="1"/>
</file>

<file path=xl/ctrlProps/ctrlProp139.xml><?xml version="1.0" encoding="utf-8"?>
<formControlPr xmlns="http://schemas.microsoft.com/office/spreadsheetml/2009/9/main" objectType="CheckBox" fmlaLink="$M$363" lockText="1" noThreeD="1"/>
</file>

<file path=xl/ctrlProps/ctrlProp14.xml><?xml version="1.0" encoding="utf-8"?>
<formControlPr xmlns="http://schemas.microsoft.com/office/spreadsheetml/2009/9/main" objectType="CheckBox" fmlaLink="$M$438" lockText="1" noThreeD="1"/>
</file>

<file path=xl/ctrlProps/ctrlProp140.xml><?xml version="1.0" encoding="utf-8"?>
<formControlPr xmlns="http://schemas.microsoft.com/office/spreadsheetml/2009/9/main" objectType="CheckBox" fmlaLink="$L$29" lockText="1" noThreeD="1"/>
</file>

<file path=xl/ctrlProps/ctrlProp141.xml><?xml version="1.0" encoding="utf-8"?>
<formControlPr xmlns="http://schemas.microsoft.com/office/spreadsheetml/2009/9/main" objectType="CheckBox" fmlaLink="$L$28" lockText="1" noThreeD="1"/>
</file>

<file path=xl/ctrlProps/ctrlProp142.xml><?xml version="1.0" encoding="utf-8"?>
<formControlPr xmlns="http://schemas.microsoft.com/office/spreadsheetml/2009/9/main" objectType="CheckBox" checked="Checked" fmlaLink="L44" lockText="1" noThreeD="1"/>
</file>

<file path=xl/ctrlProps/ctrlProp143.xml><?xml version="1.0" encoding="utf-8"?>
<formControlPr xmlns="http://schemas.microsoft.com/office/spreadsheetml/2009/9/main" objectType="CheckBox" checked="Checked" fmlaLink="L45" lockText="1" noThreeD="1"/>
</file>

<file path=xl/ctrlProps/ctrlProp144.xml><?xml version="1.0" encoding="utf-8"?>
<formControlPr xmlns="http://schemas.microsoft.com/office/spreadsheetml/2009/9/main" objectType="CheckBox" checked="Checked" fmlaLink="L46" lockText="1" noThreeD="1"/>
</file>

<file path=xl/ctrlProps/ctrlProp145.xml><?xml version="1.0" encoding="utf-8"?>
<formControlPr xmlns="http://schemas.microsoft.com/office/spreadsheetml/2009/9/main" objectType="CheckBox" fmlaLink="L33" lockText="1" noThreeD="1"/>
</file>

<file path=xl/ctrlProps/ctrlProp146.xml><?xml version="1.0" encoding="utf-8"?>
<formControlPr xmlns="http://schemas.microsoft.com/office/spreadsheetml/2009/9/main" objectType="CheckBox" fmlaLink="L34" lockText="1" noThreeD="1"/>
</file>

<file path=xl/ctrlProps/ctrlProp147.xml><?xml version="1.0" encoding="utf-8"?>
<formControlPr xmlns="http://schemas.microsoft.com/office/spreadsheetml/2009/9/main" objectType="CheckBox" fmlaLink="$L$30" lockText="1" noThreeD="1"/>
</file>

<file path=xl/ctrlProps/ctrlProp148.xml><?xml version="1.0" encoding="utf-8"?>
<formControlPr xmlns="http://schemas.microsoft.com/office/spreadsheetml/2009/9/main" objectType="CheckBox" checked="Checked" fmlaLink="$L$17" lockText="1" noThreeD="1"/>
</file>

<file path=xl/ctrlProps/ctrlProp149.xml><?xml version="1.0" encoding="utf-8"?>
<formControlPr xmlns="http://schemas.microsoft.com/office/spreadsheetml/2009/9/main" objectType="CheckBox" fmlaLink="$L$54" lockText="1" noThreeD="1"/>
</file>

<file path=xl/ctrlProps/ctrlProp15.xml><?xml version="1.0" encoding="utf-8"?>
<formControlPr xmlns="http://schemas.microsoft.com/office/spreadsheetml/2009/9/main" objectType="CheckBox" fmlaLink="$M$441" lockText="1" noThreeD="1"/>
</file>

<file path=xl/ctrlProps/ctrlProp150.xml><?xml version="1.0" encoding="utf-8"?>
<formControlPr xmlns="http://schemas.microsoft.com/office/spreadsheetml/2009/9/main" objectType="CheckBox" fmlaLink="$L$18" lockText="1" noThreeD="1"/>
</file>

<file path=xl/ctrlProps/ctrlProp151.xml><?xml version="1.0" encoding="utf-8"?>
<formControlPr xmlns="http://schemas.microsoft.com/office/spreadsheetml/2009/9/main" objectType="CheckBox" checked="Checked" fmlaLink="$L$27" lockText="1" noThreeD="1"/>
</file>

<file path=xl/ctrlProps/ctrlProp152.xml><?xml version="1.0" encoding="utf-8"?>
<formControlPr xmlns="http://schemas.microsoft.com/office/spreadsheetml/2009/9/main" objectType="CheckBox" fmlaLink="L31" lockText="1" noThreeD="1"/>
</file>

<file path=xl/ctrlProps/ctrlProp153.xml><?xml version="1.0" encoding="utf-8"?>
<formControlPr xmlns="http://schemas.microsoft.com/office/spreadsheetml/2009/9/main" objectType="CheckBox" fmlaLink="$K$19" lockText="1" noThreeD="1"/>
</file>

<file path=xl/ctrlProps/ctrlProp154.xml><?xml version="1.0" encoding="utf-8"?>
<formControlPr xmlns="http://schemas.microsoft.com/office/spreadsheetml/2009/9/main" objectType="CheckBox" fmlaLink="$K$20" lockText="1" noThreeD="1"/>
</file>

<file path=xl/ctrlProps/ctrlProp155.xml><?xml version="1.0" encoding="utf-8"?>
<formControlPr xmlns="http://schemas.microsoft.com/office/spreadsheetml/2009/9/main" objectType="CheckBox" fmlaLink="$K$21" lockText="1" noThreeD="1"/>
</file>

<file path=xl/ctrlProps/ctrlProp156.xml><?xml version="1.0" encoding="utf-8"?>
<formControlPr xmlns="http://schemas.microsoft.com/office/spreadsheetml/2009/9/main" objectType="CheckBox" fmlaLink="$K$22" lockText="1" noThreeD="1"/>
</file>

<file path=xl/ctrlProps/ctrlProp157.xml><?xml version="1.0" encoding="utf-8"?>
<formControlPr xmlns="http://schemas.microsoft.com/office/spreadsheetml/2009/9/main" objectType="CheckBox" fmlaLink="$K$23" lockText="1" noThreeD="1"/>
</file>

<file path=xl/ctrlProps/ctrlProp16.xml><?xml version="1.0" encoding="utf-8"?>
<formControlPr xmlns="http://schemas.microsoft.com/office/spreadsheetml/2009/9/main" objectType="CheckBox" checked="Checked" fmlaLink="$M$17" lockText="1" noThreeD="1"/>
</file>

<file path=xl/ctrlProps/ctrlProp17.xml><?xml version="1.0" encoding="utf-8"?>
<formControlPr xmlns="http://schemas.microsoft.com/office/spreadsheetml/2009/9/main" objectType="CheckBox" checked="Checked" fmlaLink="$M$20" lockText="1" noThreeD="1"/>
</file>

<file path=xl/ctrlProps/ctrlProp18.xml><?xml version="1.0" encoding="utf-8"?>
<formControlPr xmlns="http://schemas.microsoft.com/office/spreadsheetml/2009/9/main" objectType="CheckBox" checked="Checked" fmlaLink="$M$23" lockText="1" noThreeD="1"/>
</file>

<file path=xl/ctrlProps/ctrlProp19.xml><?xml version="1.0" encoding="utf-8"?>
<formControlPr xmlns="http://schemas.microsoft.com/office/spreadsheetml/2009/9/main" objectType="CheckBox" fmlaLink="$M$26"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M$28" lockText="1" noThreeD="1"/>
</file>

<file path=xl/ctrlProps/ctrlProp21.xml><?xml version="1.0" encoding="utf-8"?>
<formControlPr xmlns="http://schemas.microsoft.com/office/spreadsheetml/2009/9/main" objectType="CheckBox" checked="Checked" fmlaLink="$M$376" lockText="1" noThreeD="1"/>
</file>

<file path=xl/ctrlProps/ctrlProp22.xml><?xml version="1.0" encoding="utf-8"?>
<formControlPr xmlns="http://schemas.microsoft.com/office/spreadsheetml/2009/9/main" objectType="CheckBox" fmlaLink="$M$383" lockText="1" noThreeD="1"/>
</file>

<file path=xl/ctrlProps/ctrlProp23.xml><?xml version="1.0" encoding="utf-8"?>
<formControlPr xmlns="http://schemas.microsoft.com/office/spreadsheetml/2009/9/main" objectType="CheckBox" fmlaLink="$M$397" lockText="1" noThreeD="1"/>
</file>

<file path=xl/ctrlProps/ctrlProp24.xml><?xml version="1.0" encoding="utf-8"?>
<formControlPr xmlns="http://schemas.microsoft.com/office/spreadsheetml/2009/9/main" objectType="CheckBox" fmlaLink="$M$400" lockText="1" noThreeD="1"/>
</file>

<file path=xl/ctrlProps/ctrlProp25.xml><?xml version="1.0" encoding="utf-8"?>
<formControlPr xmlns="http://schemas.microsoft.com/office/spreadsheetml/2009/9/main" objectType="CheckBox" fmlaLink="$M$403" lockText="1" noThreeD="1"/>
</file>

<file path=xl/ctrlProps/ctrlProp26.xml><?xml version="1.0" encoding="utf-8"?>
<formControlPr xmlns="http://schemas.microsoft.com/office/spreadsheetml/2009/9/main" objectType="CheckBox" fmlaLink="$M$413" lockText="1" noThreeD="1"/>
</file>

<file path=xl/ctrlProps/ctrlProp27.xml><?xml version="1.0" encoding="utf-8"?>
<formControlPr xmlns="http://schemas.microsoft.com/office/spreadsheetml/2009/9/main" objectType="CheckBox" fmlaLink="$M$411" lockText="1" noThreeD="1"/>
</file>

<file path=xl/ctrlProps/ctrlProp28.xml><?xml version="1.0" encoding="utf-8"?>
<formControlPr xmlns="http://schemas.microsoft.com/office/spreadsheetml/2009/9/main" objectType="CheckBox" fmlaLink="$M$443" lockText="1" noThreeD="1"/>
</file>

<file path=xl/ctrlProps/ctrlProp29.xml><?xml version="1.0" encoding="utf-8"?>
<formControlPr xmlns="http://schemas.microsoft.com/office/spreadsheetml/2009/9/main" objectType="CheckBox" fmlaLink="$M$432" lockText="1" noThreeD="1"/>
</file>

<file path=xl/ctrlProps/ctrlProp3.xml><?xml version="1.0" encoding="utf-8"?>
<formControlPr xmlns="http://schemas.microsoft.com/office/spreadsheetml/2009/9/main" objectType="CheckBox" checked="Checked" fmlaLink="$I$17" lockText="1" noThreeD="1"/>
</file>

<file path=xl/ctrlProps/ctrlProp30.xml><?xml version="1.0" encoding="utf-8"?>
<formControlPr xmlns="http://schemas.microsoft.com/office/spreadsheetml/2009/9/main" objectType="CheckBox" checked="Checked" fmlaLink="$M$450" lockText="1" noThreeD="1"/>
</file>

<file path=xl/ctrlProps/ctrlProp31.xml><?xml version="1.0" encoding="utf-8"?>
<formControlPr xmlns="http://schemas.microsoft.com/office/spreadsheetml/2009/9/main" objectType="CheckBox" fmlaLink="$M$453" lockText="1" noThreeD="1"/>
</file>

<file path=xl/ctrlProps/ctrlProp32.xml><?xml version="1.0" encoding="utf-8"?>
<formControlPr xmlns="http://schemas.microsoft.com/office/spreadsheetml/2009/9/main" objectType="CheckBox" fmlaLink="$M$456" lockText="1" noThreeD="1"/>
</file>

<file path=xl/ctrlProps/ctrlProp33.xml><?xml version="1.0" encoding="utf-8"?>
<formControlPr xmlns="http://schemas.microsoft.com/office/spreadsheetml/2009/9/main" objectType="CheckBox" fmlaLink="$M$459" lockText="1" noThreeD="1"/>
</file>

<file path=xl/ctrlProps/ctrlProp34.xml><?xml version="1.0" encoding="utf-8"?>
<formControlPr xmlns="http://schemas.microsoft.com/office/spreadsheetml/2009/9/main" objectType="CheckBox" fmlaLink="$M$461" lockText="1" noThreeD="1"/>
</file>

<file path=xl/ctrlProps/ctrlProp35.xml><?xml version="1.0" encoding="utf-8"?>
<formControlPr xmlns="http://schemas.microsoft.com/office/spreadsheetml/2009/9/main" objectType="CheckBox" fmlaLink="$M$463" lockText="1" noThreeD="1"/>
</file>

<file path=xl/ctrlProps/ctrlProp36.xml><?xml version="1.0" encoding="utf-8"?>
<formControlPr xmlns="http://schemas.microsoft.com/office/spreadsheetml/2009/9/main" objectType="CheckBox" checked="Checked" fmlaLink="$M$39" lockText="1" noThreeD="1"/>
</file>

<file path=xl/ctrlProps/ctrlProp37.xml><?xml version="1.0" encoding="utf-8"?>
<formControlPr xmlns="http://schemas.microsoft.com/office/spreadsheetml/2009/9/main" objectType="CheckBox" checked="Checked" fmlaLink="$M$42" lockText="1" noThreeD="1"/>
</file>

<file path=xl/ctrlProps/ctrlProp38.xml><?xml version="1.0" encoding="utf-8"?>
<formControlPr xmlns="http://schemas.microsoft.com/office/spreadsheetml/2009/9/main" objectType="CheckBox" checked="Checked" fmlaLink="$M$46" lockText="1" noThreeD="1"/>
</file>

<file path=xl/ctrlProps/ctrlProp39.xml><?xml version="1.0" encoding="utf-8"?>
<formControlPr xmlns="http://schemas.microsoft.com/office/spreadsheetml/2009/9/main" objectType="CheckBox" checked="Checked" fmlaLink="$M$49" lockText="1" noThreeD="1"/>
</file>

<file path=xl/ctrlProps/ctrlProp4.xml><?xml version="1.0" encoding="utf-8"?>
<formControlPr xmlns="http://schemas.microsoft.com/office/spreadsheetml/2009/9/main" objectType="CheckBox" fmlaLink="$I$18" lockText="1" noThreeD="1"/>
</file>

<file path=xl/ctrlProps/ctrlProp40.xml><?xml version="1.0" encoding="utf-8"?>
<formControlPr xmlns="http://schemas.microsoft.com/office/spreadsheetml/2009/9/main" objectType="CheckBox" fmlaLink="$M$52" lockText="1" noThreeD="1"/>
</file>

<file path=xl/ctrlProps/ctrlProp41.xml><?xml version="1.0" encoding="utf-8"?>
<formControlPr xmlns="http://schemas.microsoft.com/office/spreadsheetml/2009/9/main" objectType="CheckBox" fmlaLink="$M$56" lockText="1" noThreeD="1"/>
</file>

<file path=xl/ctrlProps/ctrlProp42.xml><?xml version="1.0" encoding="utf-8"?>
<formControlPr xmlns="http://schemas.microsoft.com/office/spreadsheetml/2009/9/main" objectType="CheckBox" checked="Checked" fmlaLink="$M$59" lockText="1" noThreeD="1"/>
</file>

<file path=xl/ctrlProps/ctrlProp43.xml><?xml version="1.0" encoding="utf-8"?>
<formControlPr xmlns="http://schemas.microsoft.com/office/spreadsheetml/2009/9/main" objectType="CheckBox" fmlaLink="$M$62" lockText="1" noThreeD="1"/>
</file>

<file path=xl/ctrlProps/ctrlProp44.xml><?xml version="1.0" encoding="utf-8"?>
<formControlPr xmlns="http://schemas.microsoft.com/office/spreadsheetml/2009/9/main" objectType="CheckBox" fmlaLink="$M$65" lockText="1" noThreeD="1"/>
</file>

<file path=xl/ctrlProps/ctrlProp45.xml><?xml version="1.0" encoding="utf-8"?>
<formControlPr xmlns="http://schemas.microsoft.com/office/spreadsheetml/2009/9/main" objectType="CheckBox" checked="Checked" fmlaLink="$M$68" lockText="1" noThreeD="1"/>
</file>

<file path=xl/ctrlProps/ctrlProp46.xml><?xml version="1.0" encoding="utf-8"?>
<formControlPr xmlns="http://schemas.microsoft.com/office/spreadsheetml/2009/9/main" objectType="CheckBox" checked="Checked" fmlaLink="$M$99" lockText="1" noThreeD="1"/>
</file>

<file path=xl/ctrlProps/ctrlProp47.xml><?xml version="1.0" encoding="utf-8"?>
<formControlPr xmlns="http://schemas.microsoft.com/office/spreadsheetml/2009/9/main" objectType="CheckBox" fmlaLink="$M$1020" lockText="1" noThreeD="1"/>
</file>

<file path=xl/ctrlProps/ctrlProp48.xml><?xml version="1.0" encoding="utf-8"?>
<formControlPr xmlns="http://schemas.microsoft.com/office/spreadsheetml/2009/9/main" objectType="CheckBox" fmlaLink="$M$105" lockText="1" noThreeD="1"/>
</file>

<file path=xl/ctrlProps/ctrlProp49.xml><?xml version="1.0" encoding="utf-8"?>
<formControlPr xmlns="http://schemas.microsoft.com/office/spreadsheetml/2009/9/main" objectType="CheckBox" fmlaLink="$M$108" lockText="1" noThreeD="1"/>
</file>

<file path=xl/ctrlProps/ctrlProp5.xml><?xml version="1.0" encoding="utf-8"?>
<formControlPr xmlns="http://schemas.microsoft.com/office/spreadsheetml/2009/9/main" objectType="CheckBox" checked="Checked" fmlaLink="$M$14" lockText="1" noThreeD="1"/>
</file>

<file path=xl/ctrlProps/ctrlProp50.xml><?xml version="1.0" encoding="utf-8"?>
<formControlPr xmlns="http://schemas.microsoft.com/office/spreadsheetml/2009/9/main" objectType="CheckBox" fmlaLink="$M$111" lockText="1" noThreeD="1"/>
</file>

<file path=xl/ctrlProps/ctrlProp51.xml><?xml version="1.0" encoding="utf-8"?>
<formControlPr xmlns="http://schemas.microsoft.com/office/spreadsheetml/2009/9/main" objectType="CheckBox" checked="Checked" fmlaLink="$M$115" lockText="1" noThreeD="1"/>
</file>

<file path=xl/ctrlProps/ctrlProp52.xml><?xml version="1.0" encoding="utf-8"?>
<formControlPr xmlns="http://schemas.microsoft.com/office/spreadsheetml/2009/9/main" objectType="CheckBox" checked="Checked" fmlaLink="$M$71" lockText="1" noThreeD="1"/>
</file>

<file path=xl/ctrlProps/ctrlProp53.xml><?xml version="1.0" encoding="utf-8"?>
<formControlPr xmlns="http://schemas.microsoft.com/office/spreadsheetml/2009/9/main" objectType="CheckBox" fmlaLink="$M$74" lockText="1" noThreeD="1"/>
</file>

<file path=xl/ctrlProps/ctrlProp54.xml><?xml version="1.0" encoding="utf-8"?>
<formControlPr xmlns="http://schemas.microsoft.com/office/spreadsheetml/2009/9/main" objectType="CheckBox" fmlaLink="$M$77" lockText="1" noThreeD="1"/>
</file>

<file path=xl/ctrlProps/ctrlProp55.xml><?xml version="1.0" encoding="utf-8"?>
<formControlPr xmlns="http://schemas.microsoft.com/office/spreadsheetml/2009/9/main" objectType="CheckBox" checked="Checked" fmlaLink="$M$80" lockText="1" noThreeD="1"/>
</file>

<file path=xl/ctrlProps/ctrlProp56.xml><?xml version="1.0" encoding="utf-8"?>
<formControlPr xmlns="http://schemas.microsoft.com/office/spreadsheetml/2009/9/main" objectType="CheckBox" fmlaLink="$M$83" lockText="1" noThreeD="1"/>
</file>

<file path=xl/ctrlProps/ctrlProp57.xml><?xml version="1.0" encoding="utf-8"?>
<formControlPr xmlns="http://schemas.microsoft.com/office/spreadsheetml/2009/9/main" objectType="CheckBox" fmlaLink="$M$86" lockText="1" noThreeD="1"/>
</file>

<file path=xl/ctrlProps/ctrlProp58.xml><?xml version="1.0" encoding="utf-8"?>
<formControlPr xmlns="http://schemas.microsoft.com/office/spreadsheetml/2009/9/main" objectType="CheckBox" fmlaLink="$M$89" lockText="1" noThreeD="1"/>
</file>

<file path=xl/ctrlProps/ctrlProp59.xml><?xml version="1.0" encoding="utf-8"?>
<formControlPr xmlns="http://schemas.microsoft.com/office/spreadsheetml/2009/9/main" objectType="CheckBox" fmlaLink="$M$92" lockText="1" noThreeD="1"/>
</file>

<file path=xl/ctrlProps/ctrlProp6.xml><?xml version="1.0" encoding="utf-8"?>
<formControlPr xmlns="http://schemas.microsoft.com/office/spreadsheetml/2009/9/main" objectType="CheckBox" checked="Checked" fmlaLink="$M$33" lockText="1" noThreeD="1"/>
</file>

<file path=xl/ctrlProps/ctrlProp60.xml><?xml version="1.0" encoding="utf-8"?>
<formControlPr xmlns="http://schemas.microsoft.com/office/spreadsheetml/2009/9/main" objectType="CheckBox" fmlaLink="$M$96" lockText="1" noThreeD="1"/>
</file>

<file path=xl/ctrlProps/ctrlProp61.xml><?xml version="1.0" encoding="utf-8"?>
<formControlPr xmlns="http://schemas.microsoft.com/office/spreadsheetml/2009/9/main" objectType="CheckBox" fmlaLink="$M$118" lockText="1" noThreeD="1"/>
</file>

<file path=xl/ctrlProps/ctrlProp62.xml><?xml version="1.0" encoding="utf-8"?>
<formControlPr xmlns="http://schemas.microsoft.com/office/spreadsheetml/2009/9/main" objectType="CheckBox" checked="Checked" fmlaLink="$M$121" lockText="1" noThreeD="1"/>
</file>

<file path=xl/ctrlProps/ctrlProp63.xml><?xml version="1.0" encoding="utf-8"?>
<formControlPr xmlns="http://schemas.microsoft.com/office/spreadsheetml/2009/9/main" objectType="CheckBox" fmlaLink="$M$125" lockText="1" noThreeD="1"/>
</file>

<file path=xl/ctrlProps/ctrlProp64.xml><?xml version="1.0" encoding="utf-8"?>
<formControlPr xmlns="http://schemas.microsoft.com/office/spreadsheetml/2009/9/main" objectType="CheckBox" fmlaLink="$M$128" lockText="1" noThreeD="1"/>
</file>

<file path=xl/ctrlProps/ctrlProp65.xml><?xml version="1.0" encoding="utf-8"?>
<formControlPr xmlns="http://schemas.microsoft.com/office/spreadsheetml/2009/9/main" objectType="CheckBox" fmlaLink="$M$131" lockText="1" noThreeD="1"/>
</file>

<file path=xl/ctrlProps/ctrlProp66.xml><?xml version="1.0" encoding="utf-8"?>
<formControlPr xmlns="http://schemas.microsoft.com/office/spreadsheetml/2009/9/main" objectType="CheckBox" fmlaLink="$M$134" lockText="1" noThreeD="1"/>
</file>

<file path=xl/ctrlProps/ctrlProp67.xml><?xml version="1.0" encoding="utf-8"?>
<formControlPr xmlns="http://schemas.microsoft.com/office/spreadsheetml/2009/9/main" objectType="CheckBox" fmlaLink="$M$137" lockText="1" noThreeD="1"/>
</file>

<file path=xl/ctrlProps/ctrlProp68.xml><?xml version="1.0" encoding="utf-8"?>
<formControlPr xmlns="http://schemas.microsoft.com/office/spreadsheetml/2009/9/main" objectType="CheckBox" fmlaLink="$M$140" lockText="1" noThreeD="1"/>
</file>

<file path=xl/ctrlProps/ctrlProp69.xml><?xml version="1.0" encoding="utf-8"?>
<formControlPr xmlns="http://schemas.microsoft.com/office/spreadsheetml/2009/9/main" objectType="CheckBox" fmlaLink="$M$144" lockText="1" noThreeD="1"/>
</file>

<file path=xl/ctrlProps/ctrlProp7.xml><?xml version="1.0" encoding="utf-8"?>
<formControlPr xmlns="http://schemas.microsoft.com/office/spreadsheetml/2009/9/main" objectType="CheckBox" checked="Checked" fmlaLink="$M$367" lockText="1" noThreeD="1"/>
</file>

<file path=xl/ctrlProps/ctrlProp70.xml><?xml version="1.0" encoding="utf-8"?>
<formControlPr xmlns="http://schemas.microsoft.com/office/spreadsheetml/2009/9/main" objectType="CheckBox" fmlaLink="$M$176" lockText="1" noThreeD="1"/>
</file>

<file path=xl/ctrlProps/ctrlProp71.xml><?xml version="1.0" encoding="utf-8"?>
<formControlPr xmlns="http://schemas.microsoft.com/office/spreadsheetml/2009/9/main" objectType="CheckBox" fmlaLink="$M$179" lockText="1" noThreeD="1"/>
</file>

<file path=xl/ctrlProps/ctrlProp72.xml><?xml version="1.0" encoding="utf-8"?>
<formControlPr xmlns="http://schemas.microsoft.com/office/spreadsheetml/2009/9/main" objectType="CheckBox" fmlaLink="$M$182" lockText="1" noThreeD="1"/>
</file>

<file path=xl/ctrlProps/ctrlProp73.xml><?xml version="1.0" encoding="utf-8"?>
<formControlPr xmlns="http://schemas.microsoft.com/office/spreadsheetml/2009/9/main" objectType="CheckBox" fmlaLink="$M$186" lockText="1" noThreeD="1"/>
</file>

<file path=xl/ctrlProps/ctrlProp74.xml><?xml version="1.0" encoding="utf-8"?>
<formControlPr xmlns="http://schemas.microsoft.com/office/spreadsheetml/2009/9/main" objectType="CheckBox" fmlaLink="$M$189" lockText="1" noThreeD="1"/>
</file>

<file path=xl/ctrlProps/ctrlProp75.xml><?xml version="1.0" encoding="utf-8"?>
<formControlPr xmlns="http://schemas.microsoft.com/office/spreadsheetml/2009/9/main" objectType="CheckBox" fmlaLink="$M$192" lockText="1" noThreeD="1"/>
</file>

<file path=xl/ctrlProps/ctrlProp76.xml><?xml version="1.0" encoding="utf-8"?>
<formControlPr xmlns="http://schemas.microsoft.com/office/spreadsheetml/2009/9/main" objectType="CheckBox" fmlaLink="$M$147" lockText="1" noThreeD="1"/>
</file>

<file path=xl/ctrlProps/ctrlProp77.xml><?xml version="1.0" encoding="utf-8"?>
<formControlPr xmlns="http://schemas.microsoft.com/office/spreadsheetml/2009/9/main" objectType="CheckBox" fmlaLink="$M$150" lockText="1" noThreeD="1"/>
</file>

<file path=xl/ctrlProps/ctrlProp78.xml><?xml version="1.0" encoding="utf-8"?>
<formControlPr xmlns="http://schemas.microsoft.com/office/spreadsheetml/2009/9/main" objectType="CheckBox" checked="Checked" fmlaLink="$M$153" lockText="1" noThreeD="1"/>
</file>

<file path=xl/ctrlProps/ctrlProp79.xml><?xml version="1.0" encoding="utf-8"?>
<formControlPr xmlns="http://schemas.microsoft.com/office/spreadsheetml/2009/9/main" objectType="CheckBox" fmlaLink="$M$156" lockText="1" noThreeD="1"/>
</file>

<file path=xl/ctrlProps/ctrlProp8.xml><?xml version="1.0" encoding="utf-8"?>
<formControlPr xmlns="http://schemas.microsoft.com/office/spreadsheetml/2009/9/main" objectType="CheckBox" checked="Checked" fmlaLink="$M$369" lockText="1" noThreeD="1"/>
</file>

<file path=xl/ctrlProps/ctrlProp80.xml><?xml version="1.0" encoding="utf-8"?>
<formControlPr xmlns="http://schemas.microsoft.com/office/spreadsheetml/2009/9/main" objectType="CheckBox" checked="Checked" fmlaLink="$M$159" lockText="1" noThreeD="1"/>
</file>

<file path=xl/ctrlProps/ctrlProp81.xml><?xml version="1.0" encoding="utf-8"?>
<formControlPr xmlns="http://schemas.microsoft.com/office/spreadsheetml/2009/9/main" objectType="CheckBox" fmlaLink="$M$162" lockText="1" noThreeD="1"/>
</file>

<file path=xl/ctrlProps/ctrlProp82.xml><?xml version="1.0" encoding="utf-8"?>
<formControlPr xmlns="http://schemas.microsoft.com/office/spreadsheetml/2009/9/main" objectType="CheckBox" fmlaLink="$M$165" lockText="1" noThreeD="1"/>
</file>

<file path=xl/ctrlProps/ctrlProp83.xml><?xml version="1.0" encoding="utf-8"?>
<formControlPr xmlns="http://schemas.microsoft.com/office/spreadsheetml/2009/9/main" objectType="CheckBox" fmlaLink="$M$169" lockText="1" noThreeD="1"/>
</file>

<file path=xl/ctrlProps/ctrlProp84.xml><?xml version="1.0" encoding="utf-8"?>
<formControlPr xmlns="http://schemas.microsoft.com/office/spreadsheetml/2009/9/main" objectType="CheckBox" fmlaLink="$M$172" lockText="1" noThreeD="1"/>
</file>

<file path=xl/ctrlProps/ctrlProp85.xml><?xml version="1.0" encoding="utf-8"?>
<formControlPr xmlns="http://schemas.microsoft.com/office/spreadsheetml/2009/9/main" objectType="CheckBox" fmlaLink="$M$196" lockText="1" noThreeD="1"/>
</file>

<file path=xl/ctrlProps/ctrlProp86.xml><?xml version="1.0" encoding="utf-8"?>
<formControlPr xmlns="http://schemas.microsoft.com/office/spreadsheetml/2009/9/main" objectType="CheckBox" fmlaLink="$M$199" lockText="1" noThreeD="1"/>
</file>

<file path=xl/ctrlProps/ctrlProp87.xml><?xml version="1.0" encoding="utf-8"?>
<formControlPr xmlns="http://schemas.microsoft.com/office/spreadsheetml/2009/9/main" objectType="CheckBox" fmlaLink="$M$202" lockText="1" noThreeD="1"/>
</file>

<file path=xl/ctrlProps/ctrlProp88.xml><?xml version="1.0" encoding="utf-8"?>
<formControlPr xmlns="http://schemas.microsoft.com/office/spreadsheetml/2009/9/main" objectType="CheckBox" fmlaLink="$M$205" lockText="1" noThreeD="1"/>
</file>

<file path=xl/ctrlProps/ctrlProp89.xml><?xml version="1.0" encoding="utf-8"?>
<formControlPr xmlns="http://schemas.microsoft.com/office/spreadsheetml/2009/9/main" objectType="CheckBox" fmlaLink="$M$208" lockText="1" noThreeD="1"/>
</file>

<file path=xl/ctrlProps/ctrlProp9.xml><?xml version="1.0" encoding="utf-8"?>
<formControlPr xmlns="http://schemas.microsoft.com/office/spreadsheetml/2009/9/main" objectType="CheckBox" fmlaLink="$M$371" lockText="1" noThreeD="1"/>
</file>

<file path=xl/ctrlProps/ctrlProp90.xml><?xml version="1.0" encoding="utf-8"?>
<formControlPr xmlns="http://schemas.microsoft.com/office/spreadsheetml/2009/9/main" objectType="CheckBox" fmlaLink="$M$211" lockText="1" noThreeD="1"/>
</file>

<file path=xl/ctrlProps/ctrlProp91.xml><?xml version="1.0" encoding="utf-8"?>
<formControlPr xmlns="http://schemas.microsoft.com/office/spreadsheetml/2009/9/main" objectType="CheckBox" checked="Checked" fmlaLink="$M$214" lockText="1" noThreeD="1"/>
</file>

<file path=xl/ctrlProps/ctrlProp92.xml><?xml version="1.0" encoding="utf-8"?>
<formControlPr xmlns="http://schemas.microsoft.com/office/spreadsheetml/2009/9/main" objectType="CheckBox" fmlaLink="$M$217" lockText="1" noThreeD="1"/>
</file>

<file path=xl/ctrlProps/ctrlProp93.xml><?xml version="1.0" encoding="utf-8"?>
<formControlPr xmlns="http://schemas.microsoft.com/office/spreadsheetml/2009/9/main" objectType="CheckBox" fmlaLink="$M$220" lockText="1" noThreeD="1"/>
</file>

<file path=xl/ctrlProps/ctrlProp94.xml><?xml version="1.0" encoding="utf-8"?>
<formControlPr xmlns="http://schemas.microsoft.com/office/spreadsheetml/2009/9/main" objectType="CheckBox" fmlaLink="$M$254" lockText="1" noThreeD="1"/>
</file>

<file path=xl/ctrlProps/ctrlProp95.xml><?xml version="1.0" encoding="utf-8"?>
<formControlPr xmlns="http://schemas.microsoft.com/office/spreadsheetml/2009/9/main" objectType="CheckBox" fmlaLink="$M$258" lockText="1" noThreeD="1"/>
</file>

<file path=xl/ctrlProps/ctrlProp96.xml><?xml version="1.0" encoding="utf-8"?>
<formControlPr xmlns="http://schemas.microsoft.com/office/spreadsheetml/2009/9/main" objectType="CheckBox" fmlaLink="$M$261" lockText="1" noThreeD="1"/>
</file>

<file path=xl/ctrlProps/ctrlProp97.xml><?xml version="1.0" encoding="utf-8"?>
<formControlPr xmlns="http://schemas.microsoft.com/office/spreadsheetml/2009/9/main" objectType="CheckBox" fmlaLink="$M$264" lockText="1" noThreeD="1"/>
</file>

<file path=xl/ctrlProps/ctrlProp98.xml><?xml version="1.0" encoding="utf-8"?>
<formControlPr xmlns="http://schemas.microsoft.com/office/spreadsheetml/2009/9/main" objectType="CheckBox" fmlaLink="$M$267" lockText="1" noThreeD="1"/>
</file>

<file path=xl/ctrlProps/ctrlProp99.xml><?xml version="1.0" encoding="utf-8"?>
<formControlPr xmlns="http://schemas.microsoft.com/office/spreadsheetml/2009/9/main" objectType="CheckBox" fmlaLink="$M$27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0</xdr:colOff>
          <xdr:row>14</xdr:row>
          <xdr:rowOff>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0</xdr:colOff>
          <xdr:row>15</xdr:row>
          <xdr:rowOff>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0</xdr:colOff>
          <xdr:row>17</xdr:row>
          <xdr:rowOff>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0</xdr:colOff>
          <xdr:row>18</xdr:row>
          <xdr:rowOff>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0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0</xdr:colOff>
          <xdr:row>13</xdr:row>
          <xdr:rowOff>209550</xdr:rowOff>
        </xdr:to>
        <xdr:sp macro="" textlink="">
          <xdr:nvSpPr>
            <xdr:cNvPr id="69870" name="Kontrollkästchen 2" hidden="1">
              <a:extLst>
                <a:ext uri="{63B3BB69-23CF-44E3-9099-C40C66FF867C}">
                  <a14:compatExt spid="_x0000_s69870"/>
                </a:ext>
                <a:ext uri="{FF2B5EF4-FFF2-40B4-BE49-F238E27FC236}">
                  <a16:creationId xmlns:a16="http://schemas.microsoft.com/office/drawing/2014/main" id="{00000000-0008-0000-0100-0000E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32</xdr:row>
          <xdr:rowOff>209550</xdr:rowOff>
        </xdr:to>
        <xdr:sp macro="" textlink="">
          <xdr:nvSpPr>
            <xdr:cNvPr id="69941" name="Check Box 1333" hidden="1">
              <a:extLst>
                <a:ext uri="{63B3BB69-23CF-44E3-9099-C40C66FF867C}">
                  <a14:compatExt spid="_x0000_s69941"/>
                </a:ext>
                <a:ext uri="{FF2B5EF4-FFF2-40B4-BE49-F238E27FC236}">
                  <a16:creationId xmlns:a16="http://schemas.microsoft.com/office/drawing/2014/main" id="{00000000-0008-0000-0100-000035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366</xdr:row>
          <xdr:rowOff>0</xdr:rowOff>
        </xdr:from>
        <xdr:to>
          <xdr:col>2</xdr:col>
          <xdr:colOff>0</xdr:colOff>
          <xdr:row>367</xdr:row>
          <xdr:rowOff>0</xdr:rowOff>
        </xdr:to>
        <xdr:sp macro="" textlink="">
          <xdr:nvSpPr>
            <xdr:cNvPr id="69944" name="Check Box 1336" hidden="1">
              <a:extLst>
                <a:ext uri="{63B3BB69-23CF-44E3-9099-C40C66FF867C}">
                  <a14:compatExt spid="_x0000_s69944"/>
                </a:ext>
                <a:ext uri="{FF2B5EF4-FFF2-40B4-BE49-F238E27FC236}">
                  <a16:creationId xmlns:a16="http://schemas.microsoft.com/office/drawing/2014/main" id="{00000000-0008-0000-0100-000038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368</xdr:row>
          <xdr:rowOff>0</xdr:rowOff>
        </xdr:from>
        <xdr:to>
          <xdr:col>2</xdr:col>
          <xdr:colOff>0</xdr:colOff>
          <xdr:row>369</xdr:row>
          <xdr:rowOff>0</xdr:rowOff>
        </xdr:to>
        <xdr:sp macro="" textlink="">
          <xdr:nvSpPr>
            <xdr:cNvPr id="69945" name="Check Box 1337" hidden="1">
              <a:extLst>
                <a:ext uri="{63B3BB69-23CF-44E3-9099-C40C66FF867C}">
                  <a14:compatExt spid="_x0000_s69945"/>
                </a:ext>
                <a:ext uri="{FF2B5EF4-FFF2-40B4-BE49-F238E27FC236}">
                  <a16:creationId xmlns:a16="http://schemas.microsoft.com/office/drawing/2014/main" id="{00000000-0008-0000-0100-000039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370</xdr:row>
          <xdr:rowOff>0</xdr:rowOff>
        </xdr:from>
        <xdr:to>
          <xdr:col>2</xdr:col>
          <xdr:colOff>0</xdr:colOff>
          <xdr:row>371</xdr:row>
          <xdr:rowOff>0</xdr:rowOff>
        </xdr:to>
        <xdr:sp macro="" textlink="">
          <xdr:nvSpPr>
            <xdr:cNvPr id="69946" name="Check Box 1338" hidden="1">
              <a:extLst>
                <a:ext uri="{63B3BB69-23CF-44E3-9099-C40C66FF867C}">
                  <a14:compatExt spid="_x0000_s69946"/>
                </a:ext>
                <a:ext uri="{FF2B5EF4-FFF2-40B4-BE49-F238E27FC236}">
                  <a16:creationId xmlns:a16="http://schemas.microsoft.com/office/drawing/2014/main" id="{00000000-0008-0000-0100-00003A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417</xdr:row>
          <xdr:rowOff>0</xdr:rowOff>
        </xdr:from>
        <xdr:to>
          <xdr:col>2</xdr:col>
          <xdr:colOff>0</xdr:colOff>
          <xdr:row>418</xdr:row>
          <xdr:rowOff>0</xdr:rowOff>
        </xdr:to>
        <xdr:sp macro="" textlink="">
          <xdr:nvSpPr>
            <xdr:cNvPr id="69951" name="Check Box 1343" hidden="1">
              <a:extLst>
                <a:ext uri="{63B3BB69-23CF-44E3-9099-C40C66FF867C}">
                  <a14:compatExt spid="_x0000_s69951"/>
                </a:ext>
                <a:ext uri="{FF2B5EF4-FFF2-40B4-BE49-F238E27FC236}">
                  <a16:creationId xmlns:a16="http://schemas.microsoft.com/office/drawing/2014/main" id="{00000000-0008-0000-0100-00003F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444</xdr:row>
          <xdr:rowOff>0</xdr:rowOff>
        </xdr:from>
        <xdr:to>
          <xdr:col>2</xdr:col>
          <xdr:colOff>0</xdr:colOff>
          <xdr:row>445</xdr:row>
          <xdr:rowOff>0</xdr:rowOff>
        </xdr:to>
        <xdr:sp macro="" textlink="">
          <xdr:nvSpPr>
            <xdr:cNvPr id="69953" name="Check Box 1345" hidden="1">
              <a:extLst>
                <a:ext uri="{63B3BB69-23CF-44E3-9099-C40C66FF867C}">
                  <a14:compatExt spid="_x0000_s69953"/>
                </a:ext>
                <a:ext uri="{FF2B5EF4-FFF2-40B4-BE49-F238E27FC236}">
                  <a16:creationId xmlns:a16="http://schemas.microsoft.com/office/drawing/2014/main" id="{00000000-0008-0000-0100-000041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428</xdr:row>
          <xdr:rowOff>0</xdr:rowOff>
        </xdr:from>
        <xdr:to>
          <xdr:col>2</xdr:col>
          <xdr:colOff>0</xdr:colOff>
          <xdr:row>429</xdr:row>
          <xdr:rowOff>0</xdr:rowOff>
        </xdr:to>
        <xdr:sp macro="" textlink="">
          <xdr:nvSpPr>
            <xdr:cNvPr id="69991" name="Check Box 1383" hidden="1">
              <a:extLst>
                <a:ext uri="{63B3BB69-23CF-44E3-9099-C40C66FF867C}">
                  <a14:compatExt spid="_x0000_s69991"/>
                </a:ext>
                <a:ext uri="{FF2B5EF4-FFF2-40B4-BE49-F238E27FC236}">
                  <a16:creationId xmlns:a16="http://schemas.microsoft.com/office/drawing/2014/main" id="{00000000-0008-0000-0100-000067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434</xdr:row>
          <xdr:rowOff>0</xdr:rowOff>
        </xdr:from>
        <xdr:to>
          <xdr:col>2</xdr:col>
          <xdr:colOff>0</xdr:colOff>
          <xdr:row>435</xdr:row>
          <xdr:rowOff>0</xdr:rowOff>
        </xdr:to>
        <xdr:sp macro="" textlink="">
          <xdr:nvSpPr>
            <xdr:cNvPr id="69993" name="Check Box 1385" hidden="1">
              <a:extLst>
                <a:ext uri="{63B3BB69-23CF-44E3-9099-C40C66FF867C}">
                  <a14:compatExt spid="_x0000_s69993"/>
                </a:ext>
                <a:ext uri="{FF2B5EF4-FFF2-40B4-BE49-F238E27FC236}">
                  <a16:creationId xmlns:a16="http://schemas.microsoft.com/office/drawing/2014/main" id="{00000000-0008-0000-0100-000069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437</xdr:row>
          <xdr:rowOff>0</xdr:rowOff>
        </xdr:from>
        <xdr:to>
          <xdr:col>2</xdr:col>
          <xdr:colOff>0</xdr:colOff>
          <xdr:row>438</xdr:row>
          <xdr:rowOff>0</xdr:rowOff>
        </xdr:to>
        <xdr:sp macro="" textlink="">
          <xdr:nvSpPr>
            <xdr:cNvPr id="69994" name="Check Box 1386" hidden="1">
              <a:extLst>
                <a:ext uri="{63B3BB69-23CF-44E3-9099-C40C66FF867C}">
                  <a14:compatExt spid="_x0000_s69994"/>
                </a:ext>
                <a:ext uri="{FF2B5EF4-FFF2-40B4-BE49-F238E27FC236}">
                  <a16:creationId xmlns:a16="http://schemas.microsoft.com/office/drawing/2014/main" id="{00000000-0008-0000-0100-00006A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440</xdr:row>
          <xdr:rowOff>0</xdr:rowOff>
        </xdr:from>
        <xdr:to>
          <xdr:col>2</xdr:col>
          <xdr:colOff>0</xdr:colOff>
          <xdr:row>441</xdr:row>
          <xdr:rowOff>0</xdr:rowOff>
        </xdr:to>
        <xdr:sp macro="" textlink="">
          <xdr:nvSpPr>
            <xdr:cNvPr id="69997" name="Check Box 1389" hidden="1">
              <a:extLst>
                <a:ext uri="{63B3BB69-23CF-44E3-9099-C40C66FF867C}">
                  <a14:compatExt spid="_x0000_s69997"/>
                </a:ext>
                <a:ext uri="{FF2B5EF4-FFF2-40B4-BE49-F238E27FC236}">
                  <a16:creationId xmlns:a16="http://schemas.microsoft.com/office/drawing/2014/main" id="{00000000-0008-0000-0100-00006D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0</xdr:colOff>
          <xdr:row>16</xdr:row>
          <xdr:rowOff>209550</xdr:rowOff>
        </xdr:to>
        <xdr:sp macro="" textlink="">
          <xdr:nvSpPr>
            <xdr:cNvPr id="69999" name="Kontrollkästchen 2" hidden="1">
              <a:extLst>
                <a:ext uri="{63B3BB69-23CF-44E3-9099-C40C66FF867C}">
                  <a14:compatExt spid="_x0000_s69999"/>
                </a:ext>
                <a:ext uri="{FF2B5EF4-FFF2-40B4-BE49-F238E27FC236}">
                  <a16:creationId xmlns:a16="http://schemas.microsoft.com/office/drawing/2014/main" id="{00000000-0008-0000-0100-00006F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0</xdr:colOff>
          <xdr:row>19</xdr:row>
          <xdr:rowOff>209550</xdr:rowOff>
        </xdr:to>
        <xdr:sp macro="" textlink="">
          <xdr:nvSpPr>
            <xdr:cNvPr id="70000" name="Kontrollkästchen 2" hidden="1">
              <a:extLst>
                <a:ext uri="{63B3BB69-23CF-44E3-9099-C40C66FF867C}">
                  <a14:compatExt spid="_x0000_s70000"/>
                </a:ext>
                <a:ext uri="{FF2B5EF4-FFF2-40B4-BE49-F238E27FC236}">
                  <a16:creationId xmlns:a16="http://schemas.microsoft.com/office/drawing/2014/main" id="{00000000-0008-0000-0100-000070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22</xdr:row>
          <xdr:rowOff>209550</xdr:rowOff>
        </xdr:to>
        <xdr:sp macro="" textlink="">
          <xdr:nvSpPr>
            <xdr:cNvPr id="70001" name="Kontrollkästchen 2" hidden="1">
              <a:extLst>
                <a:ext uri="{63B3BB69-23CF-44E3-9099-C40C66FF867C}">
                  <a14:compatExt spid="_x0000_s70001"/>
                </a:ext>
                <a:ext uri="{FF2B5EF4-FFF2-40B4-BE49-F238E27FC236}">
                  <a16:creationId xmlns:a16="http://schemas.microsoft.com/office/drawing/2014/main" id="{00000000-0008-0000-0100-000071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0</xdr:colOff>
          <xdr:row>25</xdr:row>
          <xdr:rowOff>209550</xdr:rowOff>
        </xdr:to>
        <xdr:sp macro="" textlink="">
          <xdr:nvSpPr>
            <xdr:cNvPr id="70002" name="Kontrollkästchen 2" hidden="1">
              <a:extLst>
                <a:ext uri="{63B3BB69-23CF-44E3-9099-C40C66FF867C}">
                  <a14:compatExt spid="_x0000_s70002"/>
                </a:ext>
                <a:ext uri="{FF2B5EF4-FFF2-40B4-BE49-F238E27FC236}">
                  <a16:creationId xmlns:a16="http://schemas.microsoft.com/office/drawing/2014/main" id="{00000000-0008-0000-0100-000072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27</xdr:row>
          <xdr:rowOff>209550</xdr:rowOff>
        </xdr:to>
        <xdr:sp macro="" textlink="">
          <xdr:nvSpPr>
            <xdr:cNvPr id="70003" name="Kontrollkästchen 2" hidden="1">
              <a:extLst>
                <a:ext uri="{63B3BB69-23CF-44E3-9099-C40C66FF867C}">
                  <a14:compatExt spid="_x0000_s70003"/>
                </a:ext>
                <a:ext uri="{FF2B5EF4-FFF2-40B4-BE49-F238E27FC236}">
                  <a16:creationId xmlns:a16="http://schemas.microsoft.com/office/drawing/2014/main" id="{00000000-0008-0000-0100-000073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375</xdr:row>
          <xdr:rowOff>0</xdr:rowOff>
        </xdr:from>
        <xdr:to>
          <xdr:col>2</xdr:col>
          <xdr:colOff>0</xdr:colOff>
          <xdr:row>375</xdr:row>
          <xdr:rowOff>209550</xdr:rowOff>
        </xdr:to>
        <xdr:sp macro="" textlink="">
          <xdr:nvSpPr>
            <xdr:cNvPr id="70014" name="Check Box 1406" hidden="1">
              <a:extLst>
                <a:ext uri="{63B3BB69-23CF-44E3-9099-C40C66FF867C}">
                  <a14:compatExt spid="_x0000_s70014"/>
                </a:ext>
                <a:ext uri="{FF2B5EF4-FFF2-40B4-BE49-F238E27FC236}">
                  <a16:creationId xmlns:a16="http://schemas.microsoft.com/office/drawing/2014/main" id="{00000000-0008-0000-0100-00007E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382</xdr:row>
          <xdr:rowOff>0</xdr:rowOff>
        </xdr:from>
        <xdr:to>
          <xdr:col>2</xdr:col>
          <xdr:colOff>0</xdr:colOff>
          <xdr:row>383</xdr:row>
          <xdr:rowOff>0</xdr:rowOff>
        </xdr:to>
        <xdr:sp macro="" textlink="">
          <xdr:nvSpPr>
            <xdr:cNvPr id="70016" name="Check Box 1408" hidden="1">
              <a:extLst>
                <a:ext uri="{63B3BB69-23CF-44E3-9099-C40C66FF867C}">
                  <a14:compatExt spid="_x0000_s70016"/>
                </a:ext>
                <a:ext uri="{FF2B5EF4-FFF2-40B4-BE49-F238E27FC236}">
                  <a16:creationId xmlns:a16="http://schemas.microsoft.com/office/drawing/2014/main" id="{00000000-0008-0000-0100-000080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396</xdr:row>
          <xdr:rowOff>0</xdr:rowOff>
        </xdr:from>
        <xdr:to>
          <xdr:col>2</xdr:col>
          <xdr:colOff>0</xdr:colOff>
          <xdr:row>397</xdr:row>
          <xdr:rowOff>0</xdr:rowOff>
        </xdr:to>
        <xdr:sp macro="" textlink="">
          <xdr:nvSpPr>
            <xdr:cNvPr id="70017" name="Check Box 1409" hidden="1">
              <a:extLst>
                <a:ext uri="{63B3BB69-23CF-44E3-9099-C40C66FF867C}">
                  <a14:compatExt spid="_x0000_s70017"/>
                </a:ext>
                <a:ext uri="{FF2B5EF4-FFF2-40B4-BE49-F238E27FC236}">
                  <a16:creationId xmlns:a16="http://schemas.microsoft.com/office/drawing/2014/main" id="{00000000-0008-0000-0100-000081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399</xdr:row>
          <xdr:rowOff>0</xdr:rowOff>
        </xdr:from>
        <xdr:to>
          <xdr:col>2</xdr:col>
          <xdr:colOff>0</xdr:colOff>
          <xdr:row>400</xdr:row>
          <xdr:rowOff>0</xdr:rowOff>
        </xdr:to>
        <xdr:sp macro="" textlink="">
          <xdr:nvSpPr>
            <xdr:cNvPr id="70018" name="Check Box 1410" hidden="1">
              <a:extLst>
                <a:ext uri="{63B3BB69-23CF-44E3-9099-C40C66FF867C}">
                  <a14:compatExt spid="_x0000_s70018"/>
                </a:ext>
                <a:ext uri="{FF2B5EF4-FFF2-40B4-BE49-F238E27FC236}">
                  <a16:creationId xmlns:a16="http://schemas.microsoft.com/office/drawing/2014/main" id="{00000000-0008-0000-0100-000082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402</xdr:row>
          <xdr:rowOff>0</xdr:rowOff>
        </xdr:from>
        <xdr:to>
          <xdr:col>2</xdr:col>
          <xdr:colOff>0</xdr:colOff>
          <xdr:row>403</xdr:row>
          <xdr:rowOff>0</xdr:rowOff>
        </xdr:to>
        <xdr:sp macro="" textlink="">
          <xdr:nvSpPr>
            <xdr:cNvPr id="70019" name="Check Box 1411" hidden="1">
              <a:extLst>
                <a:ext uri="{63B3BB69-23CF-44E3-9099-C40C66FF867C}">
                  <a14:compatExt spid="_x0000_s70019"/>
                </a:ext>
                <a:ext uri="{FF2B5EF4-FFF2-40B4-BE49-F238E27FC236}">
                  <a16:creationId xmlns:a16="http://schemas.microsoft.com/office/drawing/2014/main" id="{00000000-0008-0000-0100-000083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412</xdr:row>
          <xdr:rowOff>0</xdr:rowOff>
        </xdr:from>
        <xdr:to>
          <xdr:col>2</xdr:col>
          <xdr:colOff>0</xdr:colOff>
          <xdr:row>413</xdr:row>
          <xdr:rowOff>0</xdr:rowOff>
        </xdr:to>
        <xdr:sp macro="" textlink="">
          <xdr:nvSpPr>
            <xdr:cNvPr id="70020" name="Check Box 1412" hidden="1">
              <a:extLst>
                <a:ext uri="{63B3BB69-23CF-44E3-9099-C40C66FF867C}">
                  <a14:compatExt spid="_x0000_s70020"/>
                </a:ext>
                <a:ext uri="{FF2B5EF4-FFF2-40B4-BE49-F238E27FC236}">
                  <a16:creationId xmlns:a16="http://schemas.microsoft.com/office/drawing/2014/main" id="{00000000-0008-0000-0100-000084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410</xdr:row>
          <xdr:rowOff>0</xdr:rowOff>
        </xdr:from>
        <xdr:to>
          <xdr:col>2</xdr:col>
          <xdr:colOff>0</xdr:colOff>
          <xdr:row>411</xdr:row>
          <xdr:rowOff>0</xdr:rowOff>
        </xdr:to>
        <xdr:sp macro="" textlink="">
          <xdr:nvSpPr>
            <xdr:cNvPr id="70022" name="Check Box 1414" hidden="1">
              <a:extLst>
                <a:ext uri="{63B3BB69-23CF-44E3-9099-C40C66FF867C}">
                  <a14:compatExt spid="_x0000_s70022"/>
                </a:ext>
                <a:ext uri="{FF2B5EF4-FFF2-40B4-BE49-F238E27FC236}">
                  <a16:creationId xmlns:a16="http://schemas.microsoft.com/office/drawing/2014/main" id="{00000000-0008-0000-0100-000086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442</xdr:row>
          <xdr:rowOff>0</xdr:rowOff>
        </xdr:from>
        <xdr:to>
          <xdr:col>2</xdr:col>
          <xdr:colOff>0</xdr:colOff>
          <xdr:row>443</xdr:row>
          <xdr:rowOff>12700</xdr:rowOff>
        </xdr:to>
        <xdr:sp macro="" textlink="">
          <xdr:nvSpPr>
            <xdr:cNvPr id="70068" name="Check Box 1460" hidden="1">
              <a:extLst>
                <a:ext uri="{63B3BB69-23CF-44E3-9099-C40C66FF867C}">
                  <a14:compatExt spid="_x0000_s70068"/>
                </a:ext>
                <a:ext uri="{FF2B5EF4-FFF2-40B4-BE49-F238E27FC236}">
                  <a16:creationId xmlns:a16="http://schemas.microsoft.com/office/drawing/2014/main" id="{00000000-0008-0000-0100-0000B4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431</xdr:row>
          <xdr:rowOff>0</xdr:rowOff>
        </xdr:from>
        <xdr:to>
          <xdr:col>2</xdr:col>
          <xdr:colOff>0</xdr:colOff>
          <xdr:row>432</xdr:row>
          <xdr:rowOff>0</xdr:rowOff>
        </xdr:to>
        <xdr:sp macro="" textlink="">
          <xdr:nvSpPr>
            <xdr:cNvPr id="70069" name="Check Box 1461" hidden="1">
              <a:extLst>
                <a:ext uri="{63B3BB69-23CF-44E3-9099-C40C66FF867C}">
                  <a14:compatExt spid="_x0000_s70069"/>
                </a:ext>
                <a:ext uri="{FF2B5EF4-FFF2-40B4-BE49-F238E27FC236}">
                  <a16:creationId xmlns:a16="http://schemas.microsoft.com/office/drawing/2014/main" id="{00000000-0008-0000-0100-0000B5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449</xdr:row>
          <xdr:rowOff>0</xdr:rowOff>
        </xdr:from>
        <xdr:to>
          <xdr:col>2</xdr:col>
          <xdr:colOff>0</xdr:colOff>
          <xdr:row>450</xdr:row>
          <xdr:rowOff>0</xdr:rowOff>
        </xdr:to>
        <xdr:sp macro="" textlink="">
          <xdr:nvSpPr>
            <xdr:cNvPr id="70080" name="Check Box 1472" hidden="1">
              <a:extLst>
                <a:ext uri="{63B3BB69-23CF-44E3-9099-C40C66FF867C}">
                  <a14:compatExt spid="_x0000_s70080"/>
                </a:ext>
                <a:ext uri="{FF2B5EF4-FFF2-40B4-BE49-F238E27FC236}">
                  <a16:creationId xmlns:a16="http://schemas.microsoft.com/office/drawing/2014/main" id="{00000000-0008-0000-0100-0000C0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452</xdr:row>
          <xdr:rowOff>0</xdr:rowOff>
        </xdr:from>
        <xdr:to>
          <xdr:col>2</xdr:col>
          <xdr:colOff>0</xdr:colOff>
          <xdr:row>453</xdr:row>
          <xdr:rowOff>0</xdr:rowOff>
        </xdr:to>
        <xdr:sp macro="" textlink="">
          <xdr:nvSpPr>
            <xdr:cNvPr id="70081" name="Check Box 1473" hidden="1">
              <a:extLst>
                <a:ext uri="{63B3BB69-23CF-44E3-9099-C40C66FF867C}">
                  <a14:compatExt spid="_x0000_s70081"/>
                </a:ext>
                <a:ext uri="{FF2B5EF4-FFF2-40B4-BE49-F238E27FC236}">
                  <a16:creationId xmlns:a16="http://schemas.microsoft.com/office/drawing/2014/main" id="{00000000-0008-0000-0100-0000C1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455</xdr:row>
          <xdr:rowOff>0</xdr:rowOff>
        </xdr:from>
        <xdr:to>
          <xdr:col>2</xdr:col>
          <xdr:colOff>0</xdr:colOff>
          <xdr:row>456</xdr:row>
          <xdr:rowOff>0</xdr:rowOff>
        </xdr:to>
        <xdr:sp macro="" textlink="">
          <xdr:nvSpPr>
            <xdr:cNvPr id="70082" name="Check Box 1474" hidden="1">
              <a:extLst>
                <a:ext uri="{63B3BB69-23CF-44E3-9099-C40C66FF867C}">
                  <a14:compatExt spid="_x0000_s70082"/>
                </a:ext>
                <a:ext uri="{FF2B5EF4-FFF2-40B4-BE49-F238E27FC236}">
                  <a16:creationId xmlns:a16="http://schemas.microsoft.com/office/drawing/2014/main" id="{00000000-0008-0000-0100-0000C2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458</xdr:row>
          <xdr:rowOff>0</xdr:rowOff>
        </xdr:from>
        <xdr:to>
          <xdr:col>2</xdr:col>
          <xdr:colOff>0</xdr:colOff>
          <xdr:row>459</xdr:row>
          <xdr:rowOff>0</xdr:rowOff>
        </xdr:to>
        <xdr:sp macro="" textlink="">
          <xdr:nvSpPr>
            <xdr:cNvPr id="70083" name="Check Box 1475" hidden="1">
              <a:extLst>
                <a:ext uri="{63B3BB69-23CF-44E3-9099-C40C66FF867C}">
                  <a14:compatExt spid="_x0000_s70083"/>
                </a:ext>
                <a:ext uri="{FF2B5EF4-FFF2-40B4-BE49-F238E27FC236}">
                  <a16:creationId xmlns:a16="http://schemas.microsoft.com/office/drawing/2014/main" id="{00000000-0008-0000-0100-0000C3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460</xdr:row>
          <xdr:rowOff>0</xdr:rowOff>
        </xdr:from>
        <xdr:to>
          <xdr:col>2</xdr:col>
          <xdr:colOff>0</xdr:colOff>
          <xdr:row>461</xdr:row>
          <xdr:rowOff>0</xdr:rowOff>
        </xdr:to>
        <xdr:sp macro="" textlink="">
          <xdr:nvSpPr>
            <xdr:cNvPr id="70085" name="Check Box 1477" hidden="1">
              <a:extLst>
                <a:ext uri="{63B3BB69-23CF-44E3-9099-C40C66FF867C}">
                  <a14:compatExt spid="_x0000_s70085"/>
                </a:ext>
                <a:ext uri="{FF2B5EF4-FFF2-40B4-BE49-F238E27FC236}">
                  <a16:creationId xmlns:a16="http://schemas.microsoft.com/office/drawing/2014/main" id="{00000000-0008-0000-0100-0000C5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462</xdr:row>
          <xdr:rowOff>0</xdr:rowOff>
        </xdr:from>
        <xdr:to>
          <xdr:col>2</xdr:col>
          <xdr:colOff>0</xdr:colOff>
          <xdr:row>463</xdr:row>
          <xdr:rowOff>0</xdr:rowOff>
        </xdr:to>
        <xdr:sp macro="" textlink="">
          <xdr:nvSpPr>
            <xdr:cNvPr id="70088" name="Check Box 1480" hidden="1">
              <a:extLst>
                <a:ext uri="{63B3BB69-23CF-44E3-9099-C40C66FF867C}">
                  <a14:compatExt spid="_x0000_s70088"/>
                </a:ext>
                <a:ext uri="{FF2B5EF4-FFF2-40B4-BE49-F238E27FC236}">
                  <a16:creationId xmlns:a16="http://schemas.microsoft.com/office/drawing/2014/main" id="{00000000-0008-0000-0100-0000C8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0</xdr:colOff>
          <xdr:row>39</xdr:row>
          <xdr:rowOff>0</xdr:rowOff>
        </xdr:to>
        <xdr:sp macro="" textlink="">
          <xdr:nvSpPr>
            <xdr:cNvPr id="70212" name="Check Box 1604" hidden="1">
              <a:extLst>
                <a:ext uri="{63B3BB69-23CF-44E3-9099-C40C66FF867C}">
                  <a14:compatExt spid="_x0000_s70212"/>
                </a:ext>
                <a:ext uri="{FF2B5EF4-FFF2-40B4-BE49-F238E27FC236}">
                  <a16:creationId xmlns:a16="http://schemas.microsoft.com/office/drawing/2014/main" id="{00000000-0008-0000-0100-000044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0</xdr:colOff>
          <xdr:row>42</xdr:row>
          <xdr:rowOff>0</xdr:rowOff>
        </xdr:to>
        <xdr:sp macro="" textlink="">
          <xdr:nvSpPr>
            <xdr:cNvPr id="70213" name="Check Box 1605" hidden="1">
              <a:extLst>
                <a:ext uri="{63B3BB69-23CF-44E3-9099-C40C66FF867C}">
                  <a14:compatExt spid="_x0000_s70213"/>
                </a:ext>
                <a:ext uri="{FF2B5EF4-FFF2-40B4-BE49-F238E27FC236}">
                  <a16:creationId xmlns:a16="http://schemas.microsoft.com/office/drawing/2014/main" id="{00000000-0008-0000-0100-000045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2</xdr:col>
          <xdr:colOff>0</xdr:colOff>
          <xdr:row>46</xdr:row>
          <xdr:rowOff>0</xdr:rowOff>
        </xdr:to>
        <xdr:sp macro="" textlink="">
          <xdr:nvSpPr>
            <xdr:cNvPr id="70214" name="Check Box 1606" hidden="1">
              <a:extLst>
                <a:ext uri="{63B3BB69-23CF-44E3-9099-C40C66FF867C}">
                  <a14:compatExt spid="_x0000_s70214"/>
                </a:ext>
                <a:ext uri="{FF2B5EF4-FFF2-40B4-BE49-F238E27FC236}">
                  <a16:creationId xmlns:a16="http://schemas.microsoft.com/office/drawing/2014/main" id="{00000000-0008-0000-0100-000046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0</xdr:colOff>
          <xdr:row>49</xdr:row>
          <xdr:rowOff>0</xdr:rowOff>
        </xdr:to>
        <xdr:sp macro="" textlink="">
          <xdr:nvSpPr>
            <xdr:cNvPr id="70215" name="Check Box 1607" hidden="1">
              <a:extLst>
                <a:ext uri="{63B3BB69-23CF-44E3-9099-C40C66FF867C}">
                  <a14:compatExt spid="_x0000_s70215"/>
                </a:ext>
                <a:ext uri="{FF2B5EF4-FFF2-40B4-BE49-F238E27FC236}">
                  <a16:creationId xmlns:a16="http://schemas.microsoft.com/office/drawing/2014/main" id="{00000000-0008-0000-0100-000047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0</xdr:colOff>
          <xdr:row>52</xdr:row>
          <xdr:rowOff>0</xdr:rowOff>
        </xdr:to>
        <xdr:sp macro="" textlink="">
          <xdr:nvSpPr>
            <xdr:cNvPr id="70216" name="Check Box 1608" hidden="1">
              <a:extLst>
                <a:ext uri="{63B3BB69-23CF-44E3-9099-C40C66FF867C}">
                  <a14:compatExt spid="_x0000_s70216"/>
                </a:ext>
                <a:ext uri="{FF2B5EF4-FFF2-40B4-BE49-F238E27FC236}">
                  <a16:creationId xmlns:a16="http://schemas.microsoft.com/office/drawing/2014/main" id="{00000000-0008-0000-0100-000048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0</xdr:colOff>
          <xdr:row>56</xdr:row>
          <xdr:rowOff>0</xdr:rowOff>
        </xdr:to>
        <xdr:sp macro="" textlink="">
          <xdr:nvSpPr>
            <xdr:cNvPr id="70217" name="Check Box 1609" hidden="1">
              <a:extLst>
                <a:ext uri="{63B3BB69-23CF-44E3-9099-C40C66FF867C}">
                  <a14:compatExt spid="_x0000_s70217"/>
                </a:ext>
                <a:ext uri="{FF2B5EF4-FFF2-40B4-BE49-F238E27FC236}">
                  <a16:creationId xmlns:a16="http://schemas.microsoft.com/office/drawing/2014/main" id="{00000000-0008-0000-0100-000049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59</xdr:row>
          <xdr:rowOff>0</xdr:rowOff>
        </xdr:to>
        <xdr:sp macro="" textlink="">
          <xdr:nvSpPr>
            <xdr:cNvPr id="70218" name="Check Box 1610" hidden="1">
              <a:extLst>
                <a:ext uri="{63B3BB69-23CF-44E3-9099-C40C66FF867C}">
                  <a14:compatExt spid="_x0000_s70218"/>
                </a:ext>
                <a:ext uri="{FF2B5EF4-FFF2-40B4-BE49-F238E27FC236}">
                  <a16:creationId xmlns:a16="http://schemas.microsoft.com/office/drawing/2014/main" id="{00000000-0008-0000-0100-00004A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0</xdr:rowOff>
        </xdr:from>
        <xdr:to>
          <xdr:col>2</xdr:col>
          <xdr:colOff>0</xdr:colOff>
          <xdr:row>62</xdr:row>
          <xdr:rowOff>0</xdr:rowOff>
        </xdr:to>
        <xdr:sp macro="" textlink="">
          <xdr:nvSpPr>
            <xdr:cNvPr id="70219" name="Check Box 1611" hidden="1">
              <a:extLst>
                <a:ext uri="{63B3BB69-23CF-44E3-9099-C40C66FF867C}">
                  <a14:compatExt spid="_x0000_s70219"/>
                </a:ext>
                <a:ext uri="{FF2B5EF4-FFF2-40B4-BE49-F238E27FC236}">
                  <a16:creationId xmlns:a16="http://schemas.microsoft.com/office/drawing/2014/main" id="{00000000-0008-0000-0100-00004B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2</xdr:col>
          <xdr:colOff>0</xdr:colOff>
          <xdr:row>65</xdr:row>
          <xdr:rowOff>0</xdr:rowOff>
        </xdr:to>
        <xdr:sp macro="" textlink="">
          <xdr:nvSpPr>
            <xdr:cNvPr id="70220" name="Check Box 1612" hidden="1">
              <a:extLst>
                <a:ext uri="{63B3BB69-23CF-44E3-9099-C40C66FF867C}">
                  <a14:compatExt spid="_x0000_s70220"/>
                </a:ext>
                <a:ext uri="{FF2B5EF4-FFF2-40B4-BE49-F238E27FC236}">
                  <a16:creationId xmlns:a16="http://schemas.microsoft.com/office/drawing/2014/main" id="{00000000-0008-0000-0100-00004C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0</xdr:rowOff>
        </xdr:from>
        <xdr:to>
          <xdr:col>2</xdr:col>
          <xdr:colOff>0</xdr:colOff>
          <xdr:row>68</xdr:row>
          <xdr:rowOff>0</xdr:rowOff>
        </xdr:to>
        <xdr:sp macro="" textlink="">
          <xdr:nvSpPr>
            <xdr:cNvPr id="70221" name="Check Box 1613" hidden="1">
              <a:extLst>
                <a:ext uri="{63B3BB69-23CF-44E3-9099-C40C66FF867C}">
                  <a14:compatExt spid="_x0000_s70221"/>
                </a:ext>
                <a:ext uri="{FF2B5EF4-FFF2-40B4-BE49-F238E27FC236}">
                  <a16:creationId xmlns:a16="http://schemas.microsoft.com/office/drawing/2014/main" id="{00000000-0008-0000-0100-00004D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98</xdr:row>
          <xdr:rowOff>0</xdr:rowOff>
        </xdr:from>
        <xdr:to>
          <xdr:col>2</xdr:col>
          <xdr:colOff>0</xdr:colOff>
          <xdr:row>99</xdr:row>
          <xdr:rowOff>0</xdr:rowOff>
        </xdr:to>
        <xdr:sp macro="" textlink="">
          <xdr:nvSpPr>
            <xdr:cNvPr id="70222" name="Check Box 1614" hidden="1">
              <a:extLst>
                <a:ext uri="{63B3BB69-23CF-44E3-9099-C40C66FF867C}">
                  <a14:compatExt spid="_x0000_s70222"/>
                </a:ext>
                <a:ext uri="{FF2B5EF4-FFF2-40B4-BE49-F238E27FC236}">
                  <a16:creationId xmlns:a16="http://schemas.microsoft.com/office/drawing/2014/main" id="{00000000-0008-0000-0100-00004E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101</xdr:row>
          <xdr:rowOff>0</xdr:rowOff>
        </xdr:from>
        <xdr:to>
          <xdr:col>2</xdr:col>
          <xdr:colOff>0</xdr:colOff>
          <xdr:row>102</xdr:row>
          <xdr:rowOff>0</xdr:rowOff>
        </xdr:to>
        <xdr:sp macro="" textlink="">
          <xdr:nvSpPr>
            <xdr:cNvPr id="70223" name="Check Box 1615" hidden="1">
              <a:extLst>
                <a:ext uri="{63B3BB69-23CF-44E3-9099-C40C66FF867C}">
                  <a14:compatExt spid="_x0000_s70223"/>
                </a:ext>
                <a:ext uri="{FF2B5EF4-FFF2-40B4-BE49-F238E27FC236}">
                  <a16:creationId xmlns:a16="http://schemas.microsoft.com/office/drawing/2014/main" id="{00000000-0008-0000-0100-00004F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104</xdr:row>
          <xdr:rowOff>0</xdr:rowOff>
        </xdr:from>
        <xdr:to>
          <xdr:col>2</xdr:col>
          <xdr:colOff>0</xdr:colOff>
          <xdr:row>105</xdr:row>
          <xdr:rowOff>0</xdr:rowOff>
        </xdr:to>
        <xdr:sp macro="" textlink="">
          <xdr:nvSpPr>
            <xdr:cNvPr id="70224" name="Check Box 1616" hidden="1">
              <a:extLst>
                <a:ext uri="{63B3BB69-23CF-44E3-9099-C40C66FF867C}">
                  <a14:compatExt spid="_x0000_s70224"/>
                </a:ext>
                <a:ext uri="{FF2B5EF4-FFF2-40B4-BE49-F238E27FC236}">
                  <a16:creationId xmlns:a16="http://schemas.microsoft.com/office/drawing/2014/main" id="{00000000-0008-0000-0100-000050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107</xdr:row>
          <xdr:rowOff>0</xdr:rowOff>
        </xdr:from>
        <xdr:to>
          <xdr:col>2</xdr:col>
          <xdr:colOff>0</xdr:colOff>
          <xdr:row>108</xdr:row>
          <xdr:rowOff>0</xdr:rowOff>
        </xdr:to>
        <xdr:sp macro="" textlink="">
          <xdr:nvSpPr>
            <xdr:cNvPr id="70225" name="Check Box 1617" hidden="1">
              <a:extLst>
                <a:ext uri="{63B3BB69-23CF-44E3-9099-C40C66FF867C}">
                  <a14:compatExt spid="_x0000_s70225"/>
                </a:ext>
                <a:ext uri="{FF2B5EF4-FFF2-40B4-BE49-F238E27FC236}">
                  <a16:creationId xmlns:a16="http://schemas.microsoft.com/office/drawing/2014/main" id="{00000000-0008-0000-0100-000051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110</xdr:row>
          <xdr:rowOff>0</xdr:rowOff>
        </xdr:from>
        <xdr:to>
          <xdr:col>2</xdr:col>
          <xdr:colOff>0</xdr:colOff>
          <xdr:row>111</xdr:row>
          <xdr:rowOff>0</xdr:rowOff>
        </xdr:to>
        <xdr:sp macro="" textlink="">
          <xdr:nvSpPr>
            <xdr:cNvPr id="70226" name="Check Box 1618" hidden="1">
              <a:extLst>
                <a:ext uri="{63B3BB69-23CF-44E3-9099-C40C66FF867C}">
                  <a14:compatExt spid="_x0000_s70226"/>
                </a:ext>
                <a:ext uri="{FF2B5EF4-FFF2-40B4-BE49-F238E27FC236}">
                  <a16:creationId xmlns:a16="http://schemas.microsoft.com/office/drawing/2014/main" id="{00000000-0008-0000-0100-000052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0</xdr:colOff>
          <xdr:row>115</xdr:row>
          <xdr:rowOff>0</xdr:rowOff>
        </xdr:to>
        <xdr:sp macro="" textlink="">
          <xdr:nvSpPr>
            <xdr:cNvPr id="70227" name="Check Box 1619" hidden="1">
              <a:extLst>
                <a:ext uri="{63B3BB69-23CF-44E3-9099-C40C66FF867C}">
                  <a14:compatExt spid="_x0000_s70227"/>
                </a:ext>
                <a:ext uri="{FF2B5EF4-FFF2-40B4-BE49-F238E27FC236}">
                  <a16:creationId xmlns:a16="http://schemas.microsoft.com/office/drawing/2014/main" id="{00000000-0008-0000-0100-000053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0</xdr:rowOff>
        </xdr:from>
        <xdr:to>
          <xdr:col>2</xdr:col>
          <xdr:colOff>0</xdr:colOff>
          <xdr:row>71</xdr:row>
          <xdr:rowOff>0</xdr:rowOff>
        </xdr:to>
        <xdr:sp macro="" textlink="">
          <xdr:nvSpPr>
            <xdr:cNvPr id="70228" name="Check Box 1620" hidden="1">
              <a:extLst>
                <a:ext uri="{63B3BB69-23CF-44E3-9099-C40C66FF867C}">
                  <a14:compatExt spid="_x0000_s70228"/>
                </a:ext>
                <a:ext uri="{FF2B5EF4-FFF2-40B4-BE49-F238E27FC236}">
                  <a16:creationId xmlns:a16="http://schemas.microsoft.com/office/drawing/2014/main" id="{00000000-0008-0000-0100-000054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0</xdr:colOff>
          <xdr:row>74</xdr:row>
          <xdr:rowOff>0</xdr:rowOff>
        </xdr:to>
        <xdr:sp macro="" textlink="">
          <xdr:nvSpPr>
            <xdr:cNvPr id="70229" name="Check Box 1621" hidden="1">
              <a:extLst>
                <a:ext uri="{63B3BB69-23CF-44E3-9099-C40C66FF867C}">
                  <a14:compatExt spid="_x0000_s70229"/>
                </a:ext>
                <a:ext uri="{FF2B5EF4-FFF2-40B4-BE49-F238E27FC236}">
                  <a16:creationId xmlns:a16="http://schemas.microsoft.com/office/drawing/2014/main" id="{00000000-0008-0000-0100-000055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2</xdr:col>
          <xdr:colOff>0</xdr:colOff>
          <xdr:row>77</xdr:row>
          <xdr:rowOff>0</xdr:rowOff>
        </xdr:to>
        <xdr:sp macro="" textlink="">
          <xdr:nvSpPr>
            <xdr:cNvPr id="70230" name="Check Box 1622" hidden="1">
              <a:extLst>
                <a:ext uri="{63B3BB69-23CF-44E3-9099-C40C66FF867C}">
                  <a14:compatExt spid="_x0000_s70230"/>
                </a:ext>
                <a:ext uri="{FF2B5EF4-FFF2-40B4-BE49-F238E27FC236}">
                  <a16:creationId xmlns:a16="http://schemas.microsoft.com/office/drawing/2014/main" id="{00000000-0008-0000-0100-000056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2</xdr:col>
          <xdr:colOff>0</xdr:colOff>
          <xdr:row>80</xdr:row>
          <xdr:rowOff>0</xdr:rowOff>
        </xdr:to>
        <xdr:sp macro="" textlink="">
          <xdr:nvSpPr>
            <xdr:cNvPr id="70231" name="Check Box 1623" hidden="1">
              <a:extLst>
                <a:ext uri="{63B3BB69-23CF-44E3-9099-C40C66FF867C}">
                  <a14:compatExt spid="_x0000_s70231"/>
                </a:ext>
                <a:ext uri="{FF2B5EF4-FFF2-40B4-BE49-F238E27FC236}">
                  <a16:creationId xmlns:a16="http://schemas.microsoft.com/office/drawing/2014/main" id="{00000000-0008-0000-0100-000057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0</xdr:rowOff>
        </xdr:from>
        <xdr:to>
          <xdr:col>2</xdr:col>
          <xdr:colOff>0</xdr:colOff>
          <xdr:row>83</xdr:row>
          <xdr:rowOff>0</xdr:rowOff>
        </xdr:to>
        <xdr:sp macro="" textlink="">
          <xdr:nvSpPr>
            <xdr:cNvPr id="70232" name="Check Box 1624" hidden="1">
              <a:extLst>
                <a:ext uri="{63B3BB69-23CF-44E3-9099-C40C66FF867C}">
                  <a14:compatExt spid="_x0000_s70232"/>
                </a:ext>
                <a:ext uri="{FF2B5EF4-FFF2-40B4-BE49-F238E27FC236}">
                  <a16:creationId xmlns:a16="http://schemas.microsoft.com/office/drawing/2014/main" id="{00000000-0008-0000-0100-000058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85</xdr:row>
          <xdr:rowOff>0</xdr:rowOff>
        </xdr:from>
        <xdr:to>
          <xdr:col>2</xdr:col>
          <xdr:colOff>0</xdr:colOff>
          <xdr:row>86</xdr:row>
          <xdr:rowOff>0</xdr:rowOff>
        </xdr:to>
        <xdr:sp macro="" textlink="">
          <xdr:nvSpPr>
            <xdr:cNvPr id="70233" name="Check Box 1625" hidden="1">
              <a:extLst>
                <a:ext uri="{63B3BB69-23CF-44E3-9099-C40C66FF867C}">
                  <a14:compatExt spid="_x0000_s70233"/>
                </a:ext>
                <a:ext uri="{FF2B5EF4-FFF2-40B4-BE49-F238E27FC236}">
                  <a16:creationId xmlns:a16="http://schemas.microsoft.com/office/drawing/2014/main" id="{00000000-0008-0000-0100-000059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0</xdr:colOff>
          <xdr:row>89</xdr:row>
          <xdr:rowOff>0</xdr:rowOff>
        </xdr:to>
        <xdr:sp macro="" textlink="">
          <xdr:nvSpPr>
            <xdr:cNvPr id="70234" name="Check Box 1626" hidden="1">
              <a:extLst>
                <a:ext uri="{63B3BB69-23CF-44E3-9099-C40C66FF867C}">
                  <a14:compatExt spid="_x0000_s70234"/>
                </a:ext>
                <a:ext uri="{FF2B5EF4-FFF2-40B4-BE49-F238E27FC236}">
                  <a16:creationId xmlns:a16="http://schemas.microsoft.com/office/drawing/2014/main" id="{00000000-0008-0000-0100-00005A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91</xdr:row>
          <xdr:rowOff>0</xdr:rowOff>
        </xdr:from>
        <xdr:to>
          <xdr:col>2</xdr:col>
          <xdr:colOff>0</xdr:colOff>
          <xdr:row>92</xdr:row>
          <xdr:rowOff>0</xdr:rowOff>
        </xdr:to>
        <xdr:sp macro="" textlink="">
          <xdr:nvSpPr>
            <xdr:cNvPr id="70235" name="Check Box 1627" hidden="1">
              <a:extLst>
                <a:ext uri="{63B3BB69-23CF-44E3-9099-C40C66FF867C}">
                  <a14:compatExt spid="_x0000_s70235"/>
                </a:ext>
                <a:ext uri="{FF2B5EF4-FFF2-40B4-BE49-F238E27FC236}">
                  <a16:creationId xmlns:a16="http://schemas.microsoft.com/office/drawing/2014/main" id="{00000000-0008-0000-0100-00005B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0</xdr:rowOff>
        </xdr:from>
        <xdr:to>
          <xdr:col>2</xdr:col>
          <xdr:colOff>0</xdr:colOff>
          <xdr:row>96</xdr:row>
          <xdr:rowOff>0</xdr:rowOff>
        </xdr:to>
        <xdr:sp macro="" textlink="">
          <xdr:nvSpPr>
            <xdr:cNvPr id="70236" name="Check Box 1628" hidden="1">
              <a:extLst>
                <a:ext uri="{63B3BB69-23CF-44E3-9099-C40C66FF867C}">
                  <a14:compatExt spid="_x0000_s70236"/>
                </a:ext>
                <a:ext uri="{FF2B5EF4-FFF2-40B4-BE49-F238E27FC236}">
                  <a16:creationId xmlns:a16="http://schemas.microsoft.com/office/drawing/2014/main" id="{00000000-0008-0000-0100-00005C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117</xdr:row>
          <xdr:rowOff>0</xdr:rowOff>
        </xdr:from>
        <xdr:to>
          <xdr:col>2</xdr:col>
          <xdr:colOff>0</xdr:colOff>
          <xdr:row>118</xdr:row>
          <xdr:rowOff>0</xdr:rowOff>
        </xdr:to>
        <xdr:sp macro="" textlink="">
          <xdr:nvSpPr>
            <xdr:cNvPr id="70237" name="Check Box 1629" hidden="1">
              <a:extLst>
                <a:ext uri="{63B3BB69-23CF-44E3-9099-C40C66FF867C}">
                  <a14:compatExt spid="_x0000_s70237"/>
                </a:ext>
                <a:ext uri="{FF2B5EF4-FFF2-40B4-BE49-F238E27FC236}">
                  <a16:creationId xmlns:a16="http://schemas.microsoft.com/office/drawing/2014/main" id="{00000000-0008-0000-0100-00005D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120</xdr:row>
          <xdr:rowOff>0</xdr:rowOff>
        </xdr:from>
        <xdr:to>
          <xdr:col>2</xdr:col>
          <xdr:colOff>0</xdr:colOff>
          <xdr:row>121</xdr:row>
          <xdr:rowOff>0</xdr:rowOff>
        </xdr:to>
        <xdr:sp macro="" textlink="">
          <xdr:nvSpPr>
            <xdr:cNvPr id="70238" name="Check Box 1630" hidden="1">
              <a:extLst>
                <a:ext uri="{63B3BB69-23CF-44E3-9099-C40C66FF867C}">
                  <a14:compatExt spid="_x0000_s70238"/>
                </a:ext>
                <a:ext uri="{FF2B5EF4-FFF2-40B4-BE49-F238E27FC236}">
                  <a16:creationId xmlns:a16="http://schemas.microsoft.com/office/drawing/2014/main" id="{00000000-0008-0000-0100-00005E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124</xdr:row>
          <xdr:rowOff>0</xdr:rowOff>
        </xdr:from>
        <xdr:to>
          <xdr:col>2</xdr:col>
          <xdr:colOff>0</xdr:colOff>
          <xdr:row>125</xdr:row>
          <xdr:rowOff>0</xdr:rowOff>
        </xdr:to>
        <xdr:sp macro="" textlink="">
          <xdr:nvSpPr>
            <xdr:cNvPr id="70239" name="Check Box 1631" hidden="1">
              <a:extLst>
                <a:ext uri="{63B3BB69-23CF-44E3-9099-C40C66FF867C}">
                  <a14:compatExt spid="_x0000_s70239"/>
                </a:ext>
                <a:ext uri="{FF2B5EF4-FFF2-40B4-BE49-F238E27FC236}">
                  <a16:creationId xmlns:a16="http://schemas.microsoft.com/office/drawing/2014/main" id="{00000000-0008-0000-0100-00005F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127</xdr:row>
          <xdr:rowOff>0</xdr:rowOff>
        </xdr:from>
        <xdr:to>
          <xdr:col>2</xdr:col>
          <xdr:colOff>0</xdr:colOff>
          <xdr:row>128</xdr:row>
          <xdr:rowOff>0</xdr:rowOff>
        </xdr:to>
        <xdr:sp macro="" textlink="">
          <xdr:nvSpPr>
            <xdr:cNvPr id="70240" name="Check Box 1632" hidden="1">
              <a:extLst>
                <a:ext uri="{63B3BB69-23CF-44E3-9099-C40C66FF867C}">
                  <a14:compatExt spid="_x0000_s70240"/>
                </a:ext>
                <a:ext uri="{FF2B5EF4-FFF2-40B4-BE49-F238E27FC236}">
                  <a16:creationId xmlns:a16="http://schemas.microsoft.com/office/drawing/2014/main" id="{00000000-0008-0000-0100-000060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130</xdr:row>
          <xdr:rowOff>0</xdr:rowOff>
        </xdr:from>
        <xdr:to>
          <xdr:col>2</xdr:col>
          <xdr:colOff>0</xdr:colOff>
          <xdr:row>131</xdr:row>
          <xdr:rowOff>0</xdr:rowOff>
        </xdr:to>
        <xdr:sp macro="" textlink="">
          <xdr:nvSpPr>
            <xdr:cNvPr id="70241" name="Check Box 1633" hidden="1">
              <a:extLst>
                <a:ext uri="{63B3BB69-23CF-44E3-9099-C40C66FF867C}">
                  <a14:compatExt spid="_x0000_s70241"/>
                </a:ext>
                <a:ext uri="{FF2B5EF4-FFF2-40B4-BE49-F238E27FC236}">
                  <a16:creationId xmlns:a16="http://schemas.microsoft.com/office/drawing/2014/main" id="{00000000-0008-0000-0100-000061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133</xdr:row>
          <xdr:rowOff>0</xdr:rowOff>
        </xdr:from>
        <xdr:to>
          <xdr:col>2</xdr:col>
          <xdr:colOff>0</xdr:colOff>
          <xdr:row>134</xdr:row>
          <xdr:rowOff>0</xdr:rowOff>
        </xdr:to>
        <xdr:sp macro="" textlink="">
          <xdr:nvSpPr>
            <xdr:cNvPr id="70242" name="Check Box 1634" hidden="1">
              <a:extLst>
                <a:ext uri="{63B3BB69-23CF-44E3-9099-C40C66FF867C}">
                  <a14:compatExt spid="_x0000_s70242"/>
                </a:ext>
                <a:ext uri="{FF2B5EF4-FFF2-40B4-BE49-F238E27FC236}">
                  <a16:creationId xmlns:a16="http://schemas.microsoft.com/office/drawing/2014/main" id="{00000000-0008-0000-0100-000062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136</xdr:row>
          <xdr:rowOff>0</xdr:rowOff>
        </xdr:from>
        <xdr:to>
          <xdr:col>2</xdr:col>
          <xdr:colOff>0</xdr:colOff>
          <xdr:row>137</xdr:row>
          <xdr:rowOff>0</xdr:rowOff>
        </xdr:to>
        <xdr:sp macro="" textlink="">
          <xdr:nvSpPr>
            <xdr:cNvPr id="70243" name="Check Box 1635" hidden="1">
              <a:extLst>
                <a:ext uri="{63B3BB69-23CF-44E3-9099-C40C66FF867C}">
                  <a14:compatExt spid="_x0000_s70243"/>
                </a:ext>
                <a:ext uri="{FF2B5EF4-FFF2-40B4-BE49-F238E27FC236}">
                  <a16:creationId xmlns:a16="http://schemas.microsoft.com/office/drawing/2014/main" id="{00000000-0008-0000-0100-000063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139</xdr:row>
          <xdr:rowOff>0</xdr:rowOff>
        </xdr:from>
        <xdr:to>
          <xdr:col>2</xdr:col>
          <xdr:colOff>0</xdr:colOff>
          <xdr:row>140</xdr:row>
          <xdr:rowOff>0</xdr:rowOff>
        </xdr:to>
        <xdr:sp macro="" textlink="">
          <xdr:nvSpPr>
            <xdr:cNvPr id="70244" name="Check Box 1636" hidden="1">
              <a:extLst>
                <a:ext uri="{63B3BB69-23CF-44E3-9099-C40C66FF867C}">
                  <a14:compatExt spid="_x0000_s70244"/>
                </a:ext>
                <a:ext uri="{FF2B5EF4-FFF2-40B4-BE49-F238E27FC236}">
                  <a16:creationId xmlns:a16="http://schemas.microsoft.com/office/drawing/2014/main" id="{00000000-0008-0000-0100-000064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143</xdr:row>
          <xdr:rowOff>0</xdr:rowOff>
        </xdr:from>
        <xdr:to>
          <xdr:col>2</xdr:col>
          <xdr:colOff>0</xdr:colOff>
          <xdr:row>144</xdr:row>
          <xdr:rowOff>0</xdr:rowOff>
        </xdr:to>
        <xdr:sp macro="" textlink="">
          <xdr:nvSpPr>
            <xdr:cNvPr id="70245" name="Check Box 1637" hidden="1">
              <a:extLst>
                <a:ext uri="{63B3BB69-23CF-44E3-9099-C40C66FF867C}">
                  <a14:compatExt spid="_x0000_s70245"/>
                </a:ext>
                <a:ext uri="{FF2B5EF4-FFF2-40B4-BE49-F238E27FC236}">
                  <a16:creationId xmlns:a16="http://schemas.microsoft.com/office/drawing/2014/main" id="{00000000-0008-0000-0100-000065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175</xdr:row>
          <xdr:rowOff>0</xdr:rowOff>
        </xdr:from>
        <xdr:to>
          <xdr:col>2</xdr:col>
          <xdr:colOff>0</xdr:colOff>
          <xdr:row>176</xdr:row>
          <xdr:rowOff>0</xdr:rowOff>
        </xdr:to>
        <xdr:sp macro="" textlink="">
          <xdr:nvSpPr>
            <xdr:cNvPr id="70246" name="Check Box 1638" hidden="1">
              <a:extLst>
                <a:ext uri="{63B3BB69-23CF-44E3-9099-C40C66FF867C}">
                  <a14:compatExt spid="_x0000_s70246"/>
                </a:ext>
                <a:ext uri="{FF2B5EF4-FFF2-40B4-BE49-F238E27FC236}">
                  <a16:creationId xmlns:a16="http://schemas.microsoft.com/office/drawing/2014/main" id="{00000000-0008-0000-0100-000066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178</xdr:row>
          <xdr:rowOff>0</xdr:rowOff>
        </xdr:from>
        <xdr:to>
          <xdr:col>2</xdr:col>
          <xdr:colOff>0</xdr:colOff>
          <xdr:row>179</xdr:row>
          <xdr:rowOff>0</xdr:rowOff>
        </xdr:to>
        <xdr:sp macro="" textlink="">
          <xdr:nvSpPr>
            <xdr:cNvPr id="70247" name="Check Box 1639" hidden="1">
              <a:extLst>
                <a:ext uri="{63B3BB69-23CF-44E3-9099-C40C66FF867C}">
                  <a14:compatExt spid="_x0000_s70247"/>
                </a:ext>
                <a:ext uri="{FF2B5EF4-FFF2-40B4-BE49-F238E27FC236}">
                  <a16:creationId xmlns:a16="http://schemas.microsoft.com/office/drawing/2014/main" id="{00000000-0008-0000-0100-000067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181</xdr:row>
          <xdr:rowOff>0</xdr:rowOff>
        </xdr:from>
        <xdr:to>
          <xdr:col>2</xdr:col>
          <xdr:colOff>0</xdr:colOff>
          <xdr:row>182</xdr:row>
          <xdr:rowOff>0</xdr:rowOff>
        </xdr:to>
        <xdr:sp macro="" textlink="">
          <xdr:nvSpPr>
            <xdr:cNvPr id="70248" name="Check Box 1640" hidden="1">
              <a:extLst>
                <a:ext uri="{63B3BB69-23CF-44E3-9099-C40C66FF867C}">
                  <a14:compatExt spid="_x0000_s70248"/>
                </a:ext>
                <a:ext uri="{FF2B5EF4-FFF2-40B4-BE49-F238E27FC236}">
                  <a16:creationId xmlns:a16="http://schemas.microsoft.com/office/drawing/2014/main" id="{00000000-0008-0000-0100-000068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0</xdr:colOff>
          <xdr:row>186</xdr:row>
          <xdr:rowOff>0</xdr:rowOff>
        </xdr:to>
        <xdr:sp macro="" textlink="">
          <xdr:nvSpPr>
            <xdr:cNvPr id="70249" name="Check Box 1641" hidden="1">
              <a:extLst>
                <a:ext uri="{63B3BB69-23CF-44E3-9099-C40C66FF867C}">
                  <a14:compatExt spid="_x0000_s70249"/>
                </a:ext>
                <a:ext uri="{FF2B5EF4-FFF2-40B4-BE49-F238E27FC236}">
                  <a16:creationId xmlns:a16="http://schemas.microsoft.com/office/drawing/2014/main" id="{00000000-0008-0000-0100-000069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0</xdr:colOff>
          <xdr:row>189</xdr:row>
          <xdr:rowOff>0</xdr:rowOff>
        </xdr:to>
        <xdr:sp macro="" textlink="">
          <xdr:nvSpPr>
            <xdr:cNvPr id="70250" name="Check Box 1642" hidden="1">
              <a:extLst>
                <a:ext uri="{63B3BB69-23CF-44E3-9099-C40C66FF867C}">
                  <a14:compatExt spid="_x0000_s70250"/>
                </a:ext>
                <a:ext uri="{FF2B5EF4-FFF2-40B4-BE49-F238E27FC236}">
                  <a16:creationId xmlns:a16="http://schemas.microsoft.com/office/drawing/2014/main" id="{00000000-0008-0000-0100-00006A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0</xdr:colOff>
          <xdr:row>191</xdr:row>
          <xdr:rowOff>228600</xdr:rowOff>
        </xdr:to>
        <xdr:sp macro="" textlink="">
          <xdr:nvSpPr>
            <xdr:cNvPr id="70251" name="Check Box 1643" hidden="1">
              <a:extLst>
                <a:ext uri="{63B3BB69-23CF-44E3-9099-C40C66FF867C}">
                  <a14:compatExt spid="_x0000_s70251"/>
                </a:ext>
                <a:ext uri="{FF2B5EF4-FFF2-40B4-BE49-F238E27FC236}">
                  <a16:creationId xmlns:a16="http://schemas.microsoft.com/office/drawing/2014/main" id="{00000000-0008-0000-0100-00006B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146</xdr:row>
          <xdr:rowOff>0</xdr:rowOff>
        </xdr:from>
        <xdr:to>
          <xdr:col>2</xdr:col>
          <xdr:colOff>0</xdr:colOff>
          <xdr:row>147</xdr:row>
          <xdr:rowOff>0</xdr:rowOff>
        </xdr:to>
        <xdr:sp macro="" textlink="">
          <xdr:nvSpPr>
            <xdr:cNvPr id="70252" name="Check Box 1644" hidden="1">
              <a:extLst>
                <a:ext uri="{63B3BB69-23CF-44E3-9099-C40C66FF867C}">
                  <a14:compatExt spid="_x0000_s70252"/>
                </a:ext>
                <a:ext uri="{FF2B5EF4-FFF2-40B4-BE49-F238E27FC236}">
                  <a16:creationId xmlns:a16="http://schemas.microsoft.com/office/drawing/2014/main" id="{00000000-0008-0000-0100-00006C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149</xdr:row>
          <xdr:rowOff>0</xdr:rowOff>
        </xdr:from>
        <xdr:to>
          <xdr:col>2</xdr:col>
          <xdr:colOff>0</xdr:colOff>
          <xdr:row>150</xdr:row>
          <xdr:rowOff>0</xdr:rowOff>
        </xdr:to>
        <xdr:sp macro="" textlink="">
          <xdr:nvSpPr>
            <xdr:cNvPr id="70253" name="Check Box 1645" hidden="1">
              <a:extLst>
                <a:ext uri="{63B3BB69-23CF-44E3-9099-C40C66FF867C}">
                  <a14:compatExt spid="_x0000_s70253"/>
                </a:ext>
                <a:ext uri="{FF2B5EF4-FFF2-40B4-BE49-F238E27FC236}">
                  <a16:creationId xmlns:a16="http://schemas.microsoft.com/office/drawing/2014/main" id="{00000000-0008-0000-0100-00006D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152</xdr:row>
          <xdr:rowOff>0</xdr:rowOff>
        </xdr:from>
        <xdr:to>
          <xdr:col>2</xdr:col>
          <xdr:colOff>0</xdr:colOff>
          <xdr:row>153</xdr:row>
          <xdr:rowOff>0</xdr:rowOff>
        </xdr:to>
        <xdr:sp macro="" textlink="">
          <xdr:nvSpPr>
            <xdr:cNvPr id="70254" name="Check Box 1646" hidden="1">
              <a:extLst>
                <a:ext uri="{63B3BB69-23CF-44E3-9099-C40C66FF867C}">
                  <a14:compatExt spid="_x0000_s70254"/>
                </a:ext>
                <a:ext uri="{FF2B5EF4-FFF2-40B4-BE49-F238E27FC236}">
                  <a16:creationId xmlns:a16="http://schemas.microsoft.com/office/drawing/2014/main" id="{00000000-0008-0000-0100-00006E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155</xdr:row>
          <xdr:rowOff>0</xdr:rowOff>
        </xdr:from>
        <xdr:to>
          <xdr:col>2</xdr:col>
          <xdr:colOff>0</xdr:colOff>
          <xdr:row>156</xdr:row>
          <xdr:rowOff>0</xdr:rowOff>
        </xdr:to>
        <xdr:sp macro="" textlink="">
          <xdr:nvSpPr>
            <xdr:cNvPr id="70255" name="Check Box 1647" hidden="1">
              <a:extLst>
                <a:ext uri="{63B3BB69-23CF-44E3-9099-C40C66FF867C}">
                  <a14:compatExt spid="_x0000_s70255"/>
                </a:ext>
                <a:ext uri="{FF2B5EF4-FFF2-40B4-BE49-F238E27FC236}">
                  <a16:creationId xmlns:a16="http://schemas.microsoft.com/office/drawing/2014/main" id="{00000000-0008-0000-0100-00006F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158</xdr:row>
          <xdr:rowOff>0</xdr:rowOff>
        </xdr:from>
        <xdr:to>
          <xdr:col>2</xdr:col>
          <xdr:colOff>0</xdr:colOff>
          <xdr:row>159</xdr:row>
          <xdr:rowOff>0</xdr:rowOff>
        </xdr:to>
        <xdr:sp macro="" textlink="">
          <xdr:nvSpPr>
            <xdr:cNvPr id="70256" name="Check Box 1648" hidden="1">
              <a:extLst>
                <a:ext uri="{63B3BB69-23CF-44E3-9099-C40C66FF867C}">
                  <a14:compatExt spid="_x0000_s70256"/>
                </a:ext>
                <a:ext uri="{FF2B5EF4-FFF2-40B4-BE49-F238E27FC236}">
                  <a16:creationId xmlns:a16="http://schemas.microsoft.com/office/drawing/2014/main" id="{00000000-0008-0000-0100-000070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161</xdr:row>
          <xdr:rowOff>0</xdr:rowOff>
        </xdr:from>
        <xdr:to>
          <xdr:col>2</xdr:col>
          <xdr:colOff>0</xdr:colOff>
          <xdr:row>162</xdr:row>
          <xdr:rowOff>0</xdr:rowOff>
        </xdr:to>
        <xdr:sp macro="" textlink="">
          <xdr:nvSpPr>
            <xdr:cNvPr id="70257" name="Check Box 1649" hidden="1">
              <a:extLst>
                <a:ext uri="{63B3BB69-23CF-44E3-9099-C40C66FF867C}">
                  <a14:compatExt spid="_x0000_s70257"/>
                </a:ext>
                <a:ext uri="{FF2B5EF4-FFF2-40B4-BE49-F238E27FC236}">
                  <a16:creationId xmlns:a16="http://schemas.microsoft.com/office/drawing/2014/main" id="{00000000-0008-0000-0100-000071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164</xdr:row>
          <xdr:rowOff>0</xdr:rowOff>
        </xdr:from>
        <xdr:to>
          <xdr:col>2</xdr:col>
          <xdr:colOff>0</xdr:colOff>
          <xdr:row>165</xdr:row>
          <xdr:rowOff>0</xdr:rowOff>
        </xdr:to>
        <xdr:sp macro="" textlink="">
          <xdr:nvSpPr>
            <xdr:cNvPr id="70258" name="Check Box 1650" hidden="1">
              <a:extLst>
                <a:ext uri="{63B3BB69-23CF-44E3-9099-C40C66FF867C}">
                  <a14:compatExt spid="_x0000_s70258"/>
                </a:ext>
                <a:ext uri="{FF2B5EF4-FFF2-40B4-BE49-F238E27FC236}">
                  <a16:creationId xmlns:a16="http://schemas.microsoft.com/office/drawing/2014/main" id="{00000000-0008-0000-0100-000072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168</xdr:row>
          <xdr:rowOff>0</xdr:rowOff>
        </xdr:from>
        <xdr:to>
          <xdr:col>2</xdr:col>
          <xdr:colOff>0</xdr:colOff>
          <xdr:row>169</xdr:row>
          <xdr:rowOff>0</xdr:rowOff>
        </xdr:to>
        <xdr:sp macro="" textlink="">
          <xdr:nvSpPr>
            <xdr:cNvPr id="70259" name="Check Box 1651" hidden="1">
              <a:extLst>
                <a:ext uri="{63B3BB69-23CF-44E3-9099-C40C66FF867C}">
                  <a14:compatExt spid="_x0000_s70259"/>
                </a:ext>
                <a:ext uri="{FF2B5EF4-FFF2-40B4-BE49-F238E27FC236}">
                  <a16:creationId xmlns:a16="http://schemas.microsoft.com/office/drawing/2014/main" id="{00000000-0008-0000-0100-000073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171</xdr:row>
          <xdr:rowOff>0</xdr:rowOff>
        </xdr:from>
        <xdr:to>
          <xdr:col>2</xdr:col>
          <xdr:colOff>0</xdr:colOff>
          <xdr:row>172</xdr:row>
          <xdr:rowOff>0</xdr:rowOff>
        </xdr:to>
        <xdr:sp macro="" textlink="">
          <xdr:nvSpPr>
            <xdr:cNvPr id="70260" name="Check Box 1652" hidden="1">
              <a:extLst>
                <a:ext uri="{63B3BB69-23CF-44E3-9099-C40C66FF867C}">
                  <a14:compatExt spid="_x0000_s70260"/>
                </a:ext>
                <a:ext uri="{FF2B5EF4-FFF2-40B4-BE49-F238E27FC236}">
                  <a16:creationId xmlns:a16="http://schemas.microsoft.com/office/drawing/2014/main" id="{00000000-0008-0000-0100-000074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195</xdr:row>
          <xdr:rowOff>0</xdr:rowOff>
        </xdr:from>
        <xdr:to>
          <xdr:col>2</xdr:col>
          <xdr:colOff>0</xdr:colOff>
          <xdr:row>195</xdr:row>
          <xdr:rowOff>228600</xdr:rowOff>
        </xdr:to>
        <xdr:sp macro="" textlink="">
          <xdr:nvSpPr>
            <xdr:cNvPr id="70261" name="Check Box 1653" hidden="1">
              <a:extLst>
                <a:ext uri="{63B3BB69-23CF-44E3-9099-C40C66FF867C}">
                  <a14:compatExt spid="_x0000_s70261"/>
                </a:ext>
                <a:ext uri="{FF2B5EF4-FFF2-40B4-BE49-F238E27FC236}">
                  <a16:creationId xmlns:a16="http://schemas.microsoft.com/office/drawing/2014/main" id="{00000000-0008-0000-0100-000075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198</xdr:row>
          <xdr:rowOff>0</xdr:rowOff>
        </xdr:from>
        <xdr:to>
          <xdr:col>2</xdr:col>
          <xdr:colOff>0</xdr:colOff>
          <xdr:row>199</xdr:row>
          <xdr:rowOff>0</xdr:rowOff>
        </xdr:to>
        <xdr:sp macro="" textlink="">
          <xdr:nvSpPr>
            <xdr:cNvPr id="70262" name="Check Box 1654" hidden="1">
              <a:extLst>
                <a:ext uri="{63B3BB69-23CF-44E3-9099-C40C66FF867C}">
                  <a14:compatExt spid="_x0000_s70262"/>
                </a:ext>
                <a:ext uri="{FF2B5EF4-FFF2-40B4-BE49-F238E27FC236}">
                  <a16:creationId xmlns:a16="http://schemas.microsoft.com/office/drawing/2014/main" id="{00000000-0008-0000-0100-000076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201</xdr:row>
          <xdr:rowOff>0</xdr:rowOff>
        </xdr:from>
        <xdr:to>
          <xdr:col>2</xdr:col>
          <xdr:colOff>0</xdr:colOff>
          <xdr:row>202</xdr:row>
          <xdr:rowOff>0</xdr:rowOff>
        </xdr:to>
        <xdr:sp macro="" textlink="">
          <xdr:nvSpPr>
            <xdr:cNvPr id="70263" name="Check Box 1655" hidden="1">
              <a:extLst>
                <a:ext uri="{63B3BB69-23CF-44E3-9099-C40C66FF867C}">
                  <a14:compatExt spid="_x0000_s70263"/>
                </a:ext>
                <a:ext uri="{FF2B5EF4-FFF2-40B4-BE49-F238E27FC236}">
                  <a16:creationId xmlns:a16="http://schemas.microsoft.com/office/drawing/2014/main" id="{00000000-0008-0000-0100-000077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204</xdr:row>
          <xdr:rowOff>0</xdr:rowOff>
        </xdr:from>
        <xdr:to>
          <xdr:col>2</xdr:col>
          <xdr:colOff>0</xdr:colOff>
          <xdr:row>205</xdr:row>
          <xdr:rowOff>0</xdr:rowOff>
        </xdr:to>
        <xdr:sp macro="" textlink="">
          <xdr:nvSpPr>
            <xdr:cNvPr id="70264" name="Check Box 1656" hidden="1">
              <a:extLst>
                <a:ext uri="{63B3BB69-23CF-44E3-9099-C40C66FF867C}">
                  <a14:compatExt spid="_x0000_s70264"/>
                </a:ext>
                <a:ext uri="{FF2B5EF4-FFF2-40B4-BE49-F238E27FC236}">
                  <a16:creationId xmlns:a16="http://schemas.microsoft.com/office/drawing/2014/main" id="{00000000-0008-0000-0100-000078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0</xdr:colOff>
          <xdr:row>208</xdr:row>
          <xdr:rowOff>0</xdr:rowOff>
        </xdr:to>
        <xdr:sp macro="" textlink="">
          <xdr:nvSpPr>
            <xdr:cNvPr id="70265" name="Check Box 1657" hidden="1">
              <a:extLst>
                <a:ext uri="{63B3BB69-23CF-44E3-9099-C40C66FF867C}">
                  <a14:compatExt spid="_x0000_s70265"/>
                </a:ext>
                <a:ext uri="{FF2B5EF4-FFF2-40B4-BE49-F238E27FC236}">
                  <a16:creationId xmlns:a16="http://schemas.microsoft.com/office/drawing/2014/main" id="{00000000-0008-0000-0100-000079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210</xdr:row>
          <xdr:rowOff>0</xdr:rowOff>
        </xdr:from>
        <xdr:to>
          <xdr:col>2</xdr:col>
          <xdr:colOff>0</xdr:colOff>
          <xdr:row>211</xdr:row>
          <xdr:rowOff>0</xdr:rowOff>
        </xdr:to>
        <xdr:sp macro="" textlink="">
          <xdr:nvSpPr>
            <xdr:cNvPr id="70266" name="Check Box 1658" hidden="1">
              <a:extLst>
                <a:ext uri="{63B3BB69-23CF-44E3-9099-C40C66FF867C}">
                  <a14:compatExt spid="_x0000_s70266"/>
                </a:ext>
                <a:ext uri="{FF2B5EF4-FFF2-40B4-BE49-F238E27FC236}">
                  <a16:creationId xmlns:a16="http://schemas.microsoft.com/office/drawing/2014/main" id="{00000000-0008-0000-0100-00007A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0</xdr:colOff>
          <xdr:row>214</xdr:row>
          <xdr:rowOff>0</xdr:rowOff>
        </xdr:to>
        <xdr:sp macro="" textlink="">
          <xdr:nvSpPr>
            <xdr:cNvPr id="70267" name="Check Box 1659" hidden="1">
              <a:extLst>
                <a:ext uri="{63B3BB69-23CF-44E3-9099-C40C66FF867C}">
                  <a14:compatExt spid="_x0000_s70267"/>
                </a:ext>
                <a:ext uri="{FF2B5EF4-FFF2-40B4-BE49-F238E27FC236}">
                  <a16:creationId xmlns:a16="http://schemas.microsoft.com/office/drawing/2014/main" id="{00000000-0008-0000-0100-00007B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0</xdr:colOff>
          <xdr:row>217</xdr:row>
          <xdr:rowOff>0</xdr:rowOff>
        </xdr:to>
        <xdr:sp macro="" textlink="">
          <xdr:nvSpPr>
            <xdr:cNvPr id="70268" name="Check Box 1660" hidden="1">
              <a:extLst>
                <a:ext uri="{63B3BB69-23CF-44E3-9099-C40C66FF867C}">
                  <a14:compatExt spid="_x0000_s70268"/>
                </a:ext>
                <a:ext uri="{FF2B5EF4-FFF2-40B4-BE49-F238E27FC236}">
                  <a16:creationId xmlns:a16="http://schemas.microsoft.com/office/drawing/2014/main" id="{00000000-0008-0000-0100-00007C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0</xdr:colOff>
          <xdr:row>220</xdr:row>
          <xdr:rowOff>0</xdr:rowOff>
        </xdr:to>
        <xdr:sp macro="" textlink="">
          <xdr:nvSpPr>
            <xdr:cNvPr id="70269" name="Check Box 1661" hidden="1">
              <a:extLst>
                <a:ext uri="{63B3BB69-23CF-44E3-9099-C40C66FF867C}">
                  <a14:compatExt spid="_x0000_s70269"/>
                </a:ext>
                <a:ext uri="{FF2B5EF4-FFF2-40B4-BE49-F238E27FC236}">
                  <a16:creationId xmlns:a16="http://schemas.microsoft.com/office/drawing/2014/main" id="{00000000-0008-0000-0100-00007D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253</xdr:row>
          <xdr:rowOff>0</xdr:rowOff>
        </xdr:from>
        <xdr:to>
          <xdr:col>2</xdr:col>
          <xdr:colOff>0</xdr:colOff>
          <xdr:row>254</xdr:row>
          <xdr:rowOff>0</xdr:rowOff>
        </xdr:to>
        <xdr:sp macro="" textlink="">
          <xdr:nvSpPr>
            <xdr:cNvPr id="70270" name="Check Box 1662" hidden="1">
              <a:extLst>
                <a:ext uri="{63B3BB69-23CF-44E3-9099-C40C66FF867C}">
                  <a14:compatExt spid="_x0000_s70270"/>
                </a:ext>
                <a:ext uri="{FF2B5EF4-FFF2-40B4-BE49-F238E27FC236}">
                  <a16:creationId xmlns:a16="http://schemas.microsoft.com/office/drawing/2014/main" id="{00000000-0008-0000-0100-00007E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257</xdr:row>
          <xdr:rowOff>0</xdr:rowOff>
        </xdr:from>
        <xdr:to>
          <xdr:col>2</xdr:col>
          <xdr:colOff>0</xdr:colOff>
          <xdr:row>258</xdr:row>
          <xdr:rowOff>0</xdr:rowOff>
        </xdr:to>
        <xdr:sp macro="" textlink="">
          <xdr:nvSpPr>
            <xdr:cNvPr id="70271" name="Check Box 1663" hidden="1">
              <a:extLst>
                <a:ext uri="{63B3BB69-23CF-44E3-9099-C40C66FF867C}">
                  <a14:compatExt spid="_x0000_s70271"/>
                </a:ext>
                <a:ext uri="{FF2B5EF4-FFF2-40B4-BE49-F238E27FC236}">
                  <a16:creationId xmlns:a16="http://schemas.microsoft.com/office/drawing/2014/main" id="{00000000-0008-0000-0100-00007F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260</xdr:row>
          <xdr:rowOff>0</xdr:rowOff>
        </xdr:from>
        <xdr:to>
          <xdr:col>2</xdr:col>
          <xdr:colOff>0</xdr:colOff>
          <xdr:row>261</xdr:row>
          <xdr:rowOff>0</xdr:rowOff>
        </xdr:to>
        <xdr:sp macro="" textlink="">
          <xdr:nvSpPr>
            <xdr:cNvPr id="70272" name="Check Box 1664" hidden="1">
              <a:extLst>
                <a:ext uri="{63B3BB69-23CF-44E3-9099-C40C66FF867C}">
                  <a14:compatExt spid="_x0000_s70272"/>
                </a:ext>
                <a:ext uri="{FF2B5EF4-FFF2-40B4-BE49-F238E27FC236}">
                  <a16:creationId xmlns:a16="http://schemas.microsoft.com/office/drawing/2014/main" id="{00000000-0008-0000-0100-000080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263</xdr:row>
          <xdr:rowOff>0</xdr:rowOff>
        </xdr:from>
        <xdr:to>
          <xdr:col>2</xdr:col>
          <xdr:colOff>0</xdr:colOff>
          <xdr:row>264</xdr:row>
          <xdr:rowOff>0</xdr:rowOff>
        </xdr:to>
        <xdr:sp macro="" textlink="">
          <xdr:nvSpPr>
            <xdr:cNvPr id="70273" name="Check Box 1665" hidden="1">
              <a:extLst>
                <a:ext uri="{63B3BB69-23CF-44E3-9099-C40C66FF867C}">
                  <a14:compatExt spid="_x0000_s70273"/>
                </a:ext>
                <a:ext uri="{FF2B5EF4-FFF2-40B4-BE49-F238E27FC236}">
                  <a16:creationId xmlns:a16="http://schemas.microsoft.com/office/drawing/2014/main" id="{00000000-0008-0000-0100-000081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266</xdr:row>
          <xdr:rowOff>0</xdr:rowOff>
        </xdr:from>
        <xdr:to>
          <xdr:col>2</xdr:col>
          <xdr:colOff>0</xdr:colOff>
          <xdr:row>267</xdr:row>
          <xdr:rowOff>0</xdr:rowOff>
        </xdr:to>
        <xdr:sp macro="" textlink="">
          <xdr:nvSpPr>
            <xdr:cNvPr id="70274" name="Check Box 1666" hidden="1">
              <a:extLst>
                <a:ext uri="{63B3BB69-23CF-44E3-9099-C40C66FF867C}">
                  <a14:compatExt spid="_x0000_s70274"/>
                </a:ext>
                <a:ext uri="{FF2B5EF4-FFF2-40B4-BE49-F238E27FC236}">
                  <a16:creationId xmlns:a16="http://schemas.microsoft.com/office/drawing/2014/main" id="{00000000-0008-0000-0100-000082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269</xdr:row>
          <xdr:rowOff>0</xdr:rowOff>
        </xdr:from>
        <xdr:to>
          <xdr:col>2</xdr:col>
          <xdr:colOff>0</xdr:colOff>
          <xdr:row>270</xdr:row>
          <xdr:rowOff>0</xdr:rowOff>
        </xdr:to>
        <xdr:sp macro="" textlink="">
          <xdr:nvSpPr>
            <xdr:cNvPr id="70275" name="Check Box 1667" hidden="1">
              <a:extLst>
                <a:ext uri="{63B3BB69-23CF-44E3-9099-C40C66FF867C}">
                  <a14:compatExt spid="_x0000_s70275"/>
                </a:ext>
                <a:ext uri="{FF2B5EF4-FFF2-40B4-BE49-F238E27FC236}">
                  <a16:creationId xmlns:a16="http://schemas.microsoft.com/office/drawing/2014/main" id="{00000000-0008-0000-0100-000083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223</xdr:row>
          <xdr:rowOff>0</xdr:rowOff>
        </xdr:from>
        <xdr:to>
          <xdr:col>2</xdr:col>
          <xdr:colOff>0</xdr:colOff>
          <xdr:row>224</xdr:row>
          <xdr:rowOff>0</xdr:rowOff>
        </xdr:to>
        <xdr:sp macro="" textlink="">
          <xdr:nvSpPr>
            <xdr:cNvPr id="70276" name="Check Box 1668" hidden="1">
              <a:extLst>
                <a:ext uri="{63B3BB69-23CF-44E3-9099-C40C66FF867C}">
                  <a14:compatExt spid="_x0000_s70276"/>
                </a:ext>
                <a:ext uri="{FF2B5EF4-FFF2-40B4-BE49-F238E27FC236}">
                  <a16:creationId xmlns:a16="http://schemas.microsoft.com/office/drawing/2014/main" id="{00000000-0008-0000-0100-000084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226</xdr:row>
          <xdr:rowOff>0</xdr:rowOff>
        </xdr:from>
        <xdr:to>
          <xdr:col>2</xdr:col>
          <xdr:colOff>0</xdr:colOff>
          <xdr:row>227</xdr:row>
          <xdr:rowOff>0</xdr:rowOff>
        </xdr:to>
        <xdr:sp macro="" textlink="">
          <xdr:nvSpPr>
            <xdr:cNvPr id="70277" name="Check Box 1669" hidden="1">
              <a:extLst>
                <a:ext uri="{63B3BB69-23CF-44E3-9099-C40C66FF867C}">
                  <a14:compatExt spid="_x0000_s70277"/>
                </a:ext>
                <a:ext uri="{FF2B5EF4-FFF2-40B4-BE49-F238E27FC236}">
                  <a16:creationId xmlns:a16="http://schemas.microsoft.com/office/drawing/2014/main" id="{00000000-0008-0000-0100-000085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230</xdr:row>
          <xdr:rowOff>0</xdr:rowOff>
        </xdr:from>
        <xdr:to>
          <xdr:col>2</xdr:col>
          <xdr:colOff>0</xdr:colOff>
          <xdr:row>231</xdr:row>
          <xdr:rowOff>0</xdr:rowOff>
        </xdr:to>
        <xdr:sp macro="" textlink="">
          <xdr:nvSpPr>
            <xdr:cNvPr id="70278" name="Check Box 1670" hidden="1">
              <a:extLst>
                <a:ext uri="{63B3BB69-23CF-44E3-9099-C40C66FF867C}">
                  <a14:compatExt spid="_x0000_s70278"/>
                </a:ext>
                <a:ext uri="{FF2B5EF4-FFF2-40B4-BE49-F238E27FC236}">
                  <a16:creationId xmlns:a16="http://schemas.microsoft.com/office/drawing/2014/main" id="{00000000-0008-0000-0100-000086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234</xdr:row>
          <xdr:rowOff>0</xdr:rowOff>
        </xdr:from>
        <xdr:to>
          <xdr:col>2</xdr:col>
          <xdr:colOff>0</xdr:colOff>
          <xdr:row>235</xdr:row>
          <xdr:rowOff>0</xdr:rowOff>
        </xdr:to>
        <xdr:sp macro="" textlink="">
          <xdr:nvSpPr>
            <xdr:cNvPr id="70279" name="Check Box 1671" hidden="1">
              <a:extLst>
                <a:ext uri="{63B3BB69-23CF-44E3-9099-C40C66FF867C}">
                  <a14:compatExt spid="_x0000_s70279"/>
                </a:ext>
                <a:ext uri="{FF2B5EF4-FFF2-40B4-BE49-F238E27FC236}">
                  <a16:creationId xmlns:a16="http://schemas.microsoft.com/office/drawing/2014/main" id="{00000000-0008-0000-0100-000087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237</xdr:row>
          <xdr:rowOff>0</xdr:rowOff>
        </xdr:from>
        <xdr:to>
          <xdr:col>2</xdr:col>
          <xdr:colOff>0</xdr:colOff>
          <xdr:row>238</xdr:row>
          <xdr:rowOff>0</xdr:rowOff>
        </xdr:to>
        <xdr:sp macro="" textlink="">
          <xdr:nvSpPr>
            <xdr:cNvPr id="70280" name="Check Box 1672" hidden="1">
              <a:extLst>
                <a:ext uri="{63B3BB69-23CF-44E3-9099-C40C66FF867C}">
                  <a14:compatExt spid="_x0000_s70280"/>
                </a:ext>
                <a:ext uri="{FF2B5EF4-FFF2-40B4-BE49-F238E27FC236}">
                  <a16:creationId xmlns:a16="http://schemas.microsoft.com/office/drawing/2014/main" id="{00000000-0008-0000-0100-000088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240</xdr:row>
          <xdr:rowOff>0</xdr:rowOff>
        </xdr:from>
        <xdr:to>
          <xdr:col>2</xdr:col>
          <xdr:colOff>0</xdr:colOff>
          <xdr:row>241</xdr:row>
          <xdr:rowOff>0</xdr:rowOff>
        </xdr:to>
        <xdr:sp macro="" textlink="">
          <xdr:nvSpPr>
            <xdr:cNvPr id="70281" name="Check Box 1673" hidden="1">
              <a:extLst>
                <a:ext uri="{63B3BB69-23CF-44E3-9099-C40C66FF867C}">
                  <a14:compatExt spid="_x0000_s70281"/>
                </a:ext>
                <a:ext uri="{FF2B5EF4-FFF2-40B4-BE49-F238E27FC236}">
                  <a16:creationId xmlns:a16="http://schemas.microsoft.com/office/drawing/2014/main" id="{00000000-0008-0000-0100-000089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243</xdr:row>
          <xdr:rowOff>0</xdr:rowOff>
        </xdr:from>
        <xdr:to>
          <xdr:col>2</xdr:col>
          <xdr:colOff>0</xdr:colOff>
          <xdr:row>244</xdr:row>
          <xdr:rowOff>0</xdr:rowOff>
        </xdr:to>
        <xdr:sp macro="" textlink="">
          <xdr:nvSpPr>
            <xdr:cNvPr id="70282" name="Check Box 1674" hidden="1">
              <a:extLst>
                <a:ext uri="{63B3BB69-23CF-44E3-9099-C40C66FF867C}">
                  <a14:compatExt spid="_x0000_s70282"/>
                </a:ext>
                <a:ext uri="{FF2B5EF4-FFF2-40B4-BE49-F238E27FC236}">
                  <a16:creationId xmlns:a16="http://schemas.microsoft.com/office/drawing/2014/main" id="{00000000-0008-0000-0100-00008A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247</xdr:row>
          <xdr:rowOff>0</xdr:rowOff>
        </xdr:from>
        <xdr:to>
          <xdr:col>2</xdr:col>
          <xdr:colOff>0</xdr:colOff>
          <xdr:row>248</xdr:row>
          <xdr:rowOff>0</xdr:rowOff>
        </xdr:to>
        <xdr:sp macro="" textlink="">
          <xdr:nvSpPr>
            <xdr:cNvPr id="70283" name="Check Box 1675" hidden="1">
              <a:extLst>
                <a:ext uri="{63B3BB69-23CF-44E3-9099-C40C66FF867C}">
                  <a14:compatExt spid="_x0000_s70283"/>
                </a:ext>
                <a:ext uri="{FF2B5EF4-FFF2-40B4-BE49-F238E27FC236}">
                  <a16:creationId xmlns:a16="http://schemas.microsoft.com/office/drawing/2014/main" id="{00000000-0008-0000-0100-00008B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250</xdr:row>
          <xdr:rowOff>0</xdr:rowOff>
        </xdr:from>
        <xdr:to>
          <xdr:col>2</xdr:col>
          <xdr:colOff>0</xdr:colOff>
          <xdr:row>251</xdr:row>
          <xdr:rowOff>0</xdr:rowOff>
        </xdr:to>
        <xdr:sp macro="" textlink="">
          <xdr:nvSpPr>
            <xdr:cNvPr id="70284" name="Check Box 1676" hidden="1">
              <a:extLst>
                <a:ext uri="{63B3BB69-23CF-44E3-9099-C40C66FF867C}">
                  <a14:compatExt spid="_x0000_s70284"/>
                </a:ext>
                <a:ext uri="{FF2B5EF4-FFF2-40B4-BE49-F238E27FC236}">
                  <a16:creationId xmlns:a16="http://schemas.microsoft.com/office/drawing/2014/main" id="{00000000-0008-0000-0100-00008C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425</xdr:row>
          <xdr:rowOff>0</xdr:rowOff>
        </xdr:from>
        <xdr:to>
          <xdr:col>2</xdr:col>
          <xdr:colOff>0</xdr:colOff>
          <xdr:row>426</xdr:row>
          <xdr:rowOff>0</xdr:rowOff>
        </xdr:to>
        <xdr:sp macro="" textlink="">
          <xdr:nvSpPr>
            <xdr:cNvPr id="70285" name="Check Box 1677" hidden="1">
              <a:extLst>
                <a:ext uri="{63B3BB69-23CF-44E3-9099-C40C66FF867C}">
                  <a14:compatExt spid="_x0000_s70285"/>
                </a:ext>
                <a:ext uri="{FF2B5EF4-FFF2-40B4-BE49-F238E27FC236}">
                  <a16:creationId xmlns:a16="http://schemas.microsoft.com/office/drawing/2014/main" id="{00000000-0008-0000-0100-00008D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405</xdr:row>
          <xdr:rowOff>0</xdr:rowOff>
        </xdr:from>
        <xdr:to>
          <xdr:col>2</xdr:col>
          <xdr:colOff>0</xdr:colOff>
          <xdr:row>406</xdr:row>
          <xdr:rowOff>0</xdr:rowOff>
        </xdr:to>
        <xdr:sp macro="" textlink="">
          <xdr:nvSpPr>
            <xdr:cNvPr id="70286" name="Check Box 1678" hidden="1">
              <a:extLst>
                <a:ext uri="{63B3BB69-23CF-44E3-9099-C40C66FF867C}">
                  <a14:compatExt spid="_x0000_s70286"/>
                </a:ext>
                <a:ext uri="{FF2B5EF4-FFF2-40B4-BE49-F238E27FC236}">
                  <a16:creationId xmlns:a16="http://schemas.microsoft.com/office/drawing/2014/main" id="{00000000-0008-0000-0100-00008E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408</xdr:row>
          <xdr:rowOff>0</xdr:rowOff>
        </xdr:from>
        <xdr:to>
          <xdr:col>2</xdr:col>
          <xdr:colOff>0</xdr:colOff>
          <xdr:row>409</xdr:row>
          <xdr:rowOff>0</xdr:rowOff>
        </xdr:to>
        <xdr:sp macro="" textlink="">
          <xdr:nvSpPr>
            <xdr:cNvPr id="70287" name="Check Box 1679" hidden="1">
              <a:extLst>
                <a:ext uri="{63B3BB69-23CF-44E3-9099-C40C66FF867C}">
                  <a14:compatExt spid="_x0000_s70287"/>
                </a:ext>
                <a:ext uri="{FF2B5EF4-FFF2-40B4-BE49-F238E27FC236}">
                  <a16:creationId xmlns:a16="http://schemas.microsoft.com/office/drawing/2014/main" id="{00000000-0008-0000-0100-00008F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379</xdr:row>
          <xdr:rowOff>0</xdr:rowOff>
        </xdr:from>
        <xdr:to>
          <xdr:col>2</xdr:col>
          <xdr:colOff>0</xdr:colOff>
          <xdr:row>380</xdr:row>
          <xdr:rowOff>0</xdr:rowOff>
        </xdr:to>
        <xdr:sp macro="" textlink="">
          <xdr:nvSpPr>
            <xdr:cNvPr id="70288" name="Check Box 1680" hidden="1">
              <a:extLst>
                <a:ext uri="{63B3BB69-23CF-44E3-9099-C40C66FF867C}">
                  <a14:compatExt spid="_x0000_s70288"/>
                </a:ext>
                <a:ext uri="{FF2B5EF4-FFF2-40B4-BE49-F238E27FC236}">
                  <a16:creationId xmlns:a16="http://schemas.microsoft.com/office/drawing/2014/main" id="{00000000-0008-0000-0100-000090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272</xdr:row>
          <xdr:rowOff>0</xdr:rowOff>
        </xdr:from>
        <xdr:to>
          <xdr:col>2</xdr:col>
          <xdr:colOff>0</xdr:colOff>
          <xdr:row>273</xdr:row>
          <xdr:rowOff>0</xdr:rowOff>
        </xdr:to>
        <xdr:sp macro="" textlink="">
          <xdr:nvSpPr>
            <xdr:cNvPr id="70289" name="Check Box 1681" hidden="1">
              <a:extLst>
                <a:ext uri="{63B3BB69-23CF-44E3-9099-C40C66FF867C}">
                  <a14:compatExt spid="_x0000_s70289"/>
                </a:ext>
                <a:ext uri="{FF2B5EF4-FFF2-40B4-BE49-F238E27FC236}">
                  <a16:creationId xmlns:a16="http://schemas.microsoft.com/office/drawing/2014/main" id="{00000000-0008-0000-0100-000091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275</xdr:row>
          <xdr:rowOff>0</xdr:rowOff>
        </xdr:from>
        <xdr:to>
          <xdr:col>2</xdr:col>
          <xdr:colOff>0</xdr:colOff>
          <xdr:row>276</xdr:row>
          <xdr:rowOff>0</xdr:rowOff>
        </xdr:to>
        <xdr:sp macro="" textlink="">
          <xdr:nvSpPr>
            <xdr:cNvPr id="70290" name="Check Box 1682" hidden="1">
              <a:extLst>
                <a:ext uri="{63B3BB69-23CF-44E3-9099-C40C66FF867C}">
                  <a14:compatExt spid="_x0000_s70290"/>
                </a:ext>
                <a:ext uri="{FF2B5EF4-FFF2-40B4-BE49-F238E27FC236}">
                  <a16:creationId xmlns:a16="http://schemas.microsoft.com/office/drawing/2014/main" id="{00000000-0008-0000-0100-000092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278</xdr:row>
          <xdr:rowOff>0</xdr:rowOff>
        </xdr:from>
        <xdr:to>
          <xdr:col>2</xdr:col>
          <xdr:colOff>0</xdr:colOff>
          <xdr:row>279</xdr:row>
          <xdr:rowOff>0</xdr:rowOff>
        </xdr:to>
        <xdr:sp macro="" textlink="">
          <xdr:nvSpPr>
            <xdr:cNvPr id="70291" name="Check Box 1683" hidden="1">
              <a:extLst>
                <a:ext uri="{63B3BB69-23CF-44E3-9099-C40C66FF867C}">
                  <a14:compatExt spid="_x0000_s70291"/>
                </a:ext>
                <a:ext uri="{FF2B5EF4-FFF2-40B4-BE49-F238E27FC236}">
                  <a16:creationId xmlns:a16="http://schemas.microsoft.com/office/drawing/2014/main" id="{00000000-0008-0000-0100-000093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281</xdr:row>
          <xdr:rowOff>0</xdr:rowOff>
        </xdr:from>
        <xdr:to>
          <xdr:col>2</xdr:col>
          <xdr:colOff>0</xdr:colOff>
          <xdr:row>282</xdr:row>
          <xdr:rowOff>0</xdr:rowOff>
        </xdr:to>
        <xdr:sp macro="" textlink="">
          <xdr:nvSpPr>
            <xdr:cNvPr id="70292" name="Check Box 1684" hidden="1">
              <a:extLst>
                <a:ext uri="{63B3BB69-23CF-44E3-9099-C40C66FF867C}">
                  <a14:compatExt spid="_x0000_s70292"/>
                </a:ext>
                <a:ext uri="{FF2B5EF4-FFF2-40B4-BE49-F238E27FC236}">
                  <a16:creationId xmlns:a16="http://schemas.microsoft.com/office/drawing/2014/main" id="{00000000-0008-0000-0100-000094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284</xdr:row>
          <xdr:rowOff>0</xdr:rowOff>
        </xdr:from>
        <xdr:to>
          <xdr:col>2</xdr:col>
          <xdr:colOff>0</xdr:colOff>
          <xdr:row>285</xdr:row>
          <xdr:rowOff>0</xdr:rowOff>
        </xdr:to>
        <xdr:sp macro="" textlink="">
          <xdr:nvSpPr>
            <xdr:cNvPr id="70293" name="Check Box 1685" hidden="1">
              <a:extLst>
                <a:ext uri="{63B3BB69-23CF-44E3-9099-C40C66FF867C}">
                  <a14:compatExt spid="_x0000_s70293"/>
                </a:ext>
                <a:ext uri="{FF2B5EF4-FFF2-40B4-BE49-F238E27FC236}">
                  <a16:creationId xmlns:a16="http://schemas.microsoft.com/office/drawing/2014/main" id="{00000000-0008-0000-0100-000095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287</xdr:row>
          <xdr:rowOff>0</xdr:rowOff>
        </xdr:from>
        <xdr:to>
          <xdr:col>2</xdr:col>
          <xdr:colOff>0</xdr:colOff>
          <xdr:row>288</xdr:row>
          <xdr:rowOff>0</xdr:rowOff>
        </xdr:to>
        <xdr:sp macro="" textlink="">
          <xdr:nvSpPr>
            <xdr:cNvPr id="70294" name="Check Box 1686" hidden="1">
              <a:extLst>
                <a:ext uri="{63B3BB69-23CF-44E3-9099-C40C66FF867C}">
                  <a14:compatExt spid="_x0000_s70294"/>
                </a:ext>
                <a:ext uri="{FF2B5EF4-FFF2-40B4-BE49-F238E27FC236}">
                  <a16:creationId xmlns:a16="http://schemas.microsoft.com/office/drawing/2014/main" id="{00000000-0008-0000-0100-000096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290</xdr:row>
          <xdr:rowOff>0</xdr:rowOff>
        </xdr:from>
        <xdr:to>
          <xdr:col>2</xdr:col>
          <xdr:colOff>0</xdr:colOff>
          <xdr:row>291</xdr:row>
          <xdr:rowOff>0</xdr:rowOff>
        </xdr:to>
        <xdr:sp macro="" textlink="">
          <xdr:nvSpPr>
            <xdr:cNvPr id="70295" name="Check Box 1687" hidden="1">
              <a:extLst>
                <a:ext uri="{63B3BB69-23CF-44E3-9099-C40C66FF867C}">
                  <a14:compatExt spid="_x0000_s70295"/>
                </a:ext>
                <a:ext uri="{FF2B5EF4-FFF2-40B4-BE49-F238E27FC236}">
                  <a16:creationId xmlns:a16="http://schemas.microsoft.com/office/drawing/2014/main" id="{00000000-0008-0000-0100-000097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293</xdr:row>
          <xdr:rowOff>0</xdr:rowOff>
        </xdr:from>
        <xdr:to>
          <xdr:col>2</xdr:col>
          <xdr:colOff>0</xdr:colOff>
          <xdr:row>294</xdr:row>
          <xdr:rowOff>0</xdr:rowOff>
        </xdr:to>
        <xdr:sp macro="" textlink="">
          <xdr:nvSpPr>
            <xdr:cNvPr id="70296" name="Check Box 1688" hidden="1">
              <a:extLst>
                <a:ext uri="{63B3BB69-23CF-44E3-9099-C40C66FF867C}">
                  <a14:compatExt spid="_x0000_s70296"/>
                </a:ext>
                <a:ext uri="{FF2B5EF4-FFF2-40B4-BE49-F238E27FC236}">
                  <a16:creationId xmlns:a16="http://schemas.microsoft.com/office/drawing/2014/main" id="{00000000-0008-0000-0100-000098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296</xdr:row>
          <xdr:rowOff>0</xdr:rowOff>
        </xdr:from>
        <xdr:to>
          <xdr:col>2</xdr:col>
          <xdr:colOff>0</xdr:colOff>
          <xdr:row>297</xdr:row>
          <xdr:rowOff>0</xdr:rowOff>
        </xdr:to>
        <xdr:sp macro="" textlink="">
          <xdr:nvSpPr>
            <xdr:cNvPr id="70297" name="Check Box 1689" hidden="1">
              <a:extLst>
                <a:ext uri="{63B3BB69-23CF-44E3-9099-C40C66FF867C}">
                  <a14:compatExt spid="_x0000_s70297"/>
                </a:ext>
                <a:ext uri="{FF2B5EF4-FFF2-40B4-BE49-F238E27FC236}">
                  <a16:creationId xmlns:a16="http://schemas.microsoft.com/office/drawing/2014/main" id="{00000000-0008-0000-0100-000099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300</xdr:row>
          <xdr:rowOff>0</xdr:rowOff>
        </xdr:from>
        <xdr:to>
          <xdr:col>2</xdr:col>
          <xdr:colOff>0</xdr:colOff>
          <xdr:row>301</xdr:row>
          <xdr:rowOff>0</xdr:rowOff>
        </xdr:to>
        <xdr:sp macro="" textlink="">
          <xdr:nvSpPr>
            <xdr:cNvPr id="70298" name="Check Box 1690" hidden="1">
              <a:extLst>
                <a:ext uri="{63B3BB69-23CF-44E3-9099-C40C66FF867C}">
                  <a14:compatExt spid="_x0000_s70298"/>
                </a:ext>
                <a:ext uri="{FF2B5EF4-FFF2-40B4-BE49-F238E27FC236}">
                  <a16:creationId xmlns:a16="http://schemas.microsoft.com/office/drawing/2014/main" id="{00000000-0008-0000-0100-00009A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304</xdr:row>
          <xdr:rowOff>0</xdr:rowOff>
        </xdr:from>
        <xdr:to>
          <xdr:col>2</xdr:col>
          <xdr:colOff>0</xdr:colOff>
          <xdr:row>305</xdr:row>
          <xdr:rowOff>0</xdr:rowOff>
        </xdr:to>
        <xdr:sp macro="" textlink="">
          <xdr:nvSpPr>
            <xdr:cNvPr id="70299" name="Check Box 1691" hidden="1">
              <a:extLst>
                <a:ext uri="{63B3BB69-23CF-44E3-9099-C40C66FF867C}">
                  <a14:compatExt spid="_x0000_s70299"/>
                </a:ext>
                <a:ext uri="{FF2B5EF4-FFF2-40B4-BE49-F238E27FC236}">
                  <a16:creationId xmlns:a16="http://schemas.microsoft.com/office/drawing/2014/main" id="{00000000-0008-0000-0100-00009B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310</xdr:row>
          <xdr:rowOff>0</xdr:rowOff>
        </xdr:from>
        <xdr:to>
          <xdr:col>2</xdr:col>
          <xdr:colOff>0</xdr:colOff>
          <xdr:row>310</xdr:row>
          <xdr:rowOff>228600</xdr:rowOff>
        </xdr:to>
        <xdr:sp macro="" textlink="">
          <xdr:nvSpPr>
            <xdr:cNvPr id="70300" name="Check Box 1692" hidden="1">
              <a:extLst>
                <a:ext uri="{63B3BB69-23CF-44E3-9099-C40C66FF867C}">
                  <a14:compatExt spid="_x0000_s70300"/>
                </a:ext>
                <a:ext uri="{FF2B5EF4-FFF2-40B4-BE49-F238E27FC236}">
                  <a16:creationId xmlns:a16="http://schemas.microsoft.com/office/drawing/2014/main" id="{00000000-0008-0000-0100-00009C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313</xdr:row>
          <xdr:rowOff>0</xdr:rowOff>
        </xdr:from>
        <xdr:to>
          <xdr:col>2</xdr:col>
          <xdr:colOff>0</xdr:colOff>
          <xdr:row>313</xdr:row>
          <xdr:rowOff>228600</xdr:rowOff>
        </xdr:to>
        <xdr:sp macro="" textlink="">
          <xdr:nvSpPr>
            <xdr:cNvPr id="70301" name="Check Box 1693" hidden="1">
              <a:extLst>
                <a:ext uri="{63B3BB69-23CF-44E3-9099-C40C66FF867C}">
                  <a14:compatExt spid="_x0000_s70301"/>
                </a:ext>
                <a:ext uri="{FF2B5EF4-FFF2-40B4-BE49-F238E27FC236}">
                  <a16:creationId xmlns:a16="http://schemas.microsoft.com/office/drawing/2014/main" id="{00000000-0008-0000-0100-00009D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317</xdr:row>
          <xdr:rowOff>0</xdr:rowOff>
        </xdr:from>
        <xdr:to>
          <xdr:col>2</xdr:col>
          <xdr:colOff>0</xdr:colOff>
          <xdr:row>318</xdr:row>
          <xdr:rowOff>0</xdr:rowOff>
        </xdr:to>
        <xdr:sp macro="" textlink="">
          <xdr:nvSpPr>
            <xdr:cNvPr id="70302" name="Check Box 1694" hidden="1">
              <a:extLst>
                <a:ext uri="{63B3BB69-23CF-44E3-9099-C40C66FF867C}">
                  <a14:compatExt spid="_x0000_s70302"/>
                </a:ext>
                <a:ext uri="{FF2B5EF4-FFF2-40B4-BE49-F238E27FC236}">
                  <a16:creationId xmlns:a16="http://schemas.microsoft.com/office/drawing/2014/main" id="{00000000-0008-0000-0100-00009E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320</xdr:row>
          <xdr:rowOff>0</xdr:rowOff>
        </xdr:from>
        <xdr:to>
          <xdr:col>2</xdr:col>
          <xdr:colOff>0</xdr:colOff>
          <xdr:row>321</xdr:row>
          <xdr:rowOff>0</xdr:rowOff>
        </xdr:to>
        <xdr:sp macro="" textlink="">
          <xdr:nvSpPr>
            <xdr:cNvPr id="70303" name="Check Box 1695" hidden="1">
              <a:extLst>
                <a:ext uri="{63B3BB69-23CF-44E3-9099-C40C66FF867C}">
                  <a14:compatExt spid="_x0000_s70303"/>
                </a:ext>
                <a:ext uri="{FF2B5EF4-FFF2-40B4-BE49-F238E27FC236}">
                  <a16:creationId xmlns:a16="http://schemas.microsoft.com/office/drawing/2014/main" id="{00000000-0008-0000-0100-00009F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323</xdr:row>
          <xdr:rowOff>0</xdr:rowOff>
        </xdr:from>
        <xdr:to>
          <xdr:col>2</xdr:col>
          <xdr:colOff>0</xdr:colOff>
          <xdr:row>324</xdr:row>
          <xdr:rowOff>0</xdr:rowOff>
        </xdr:to>
        <xdr:sp macro="" textlink="">
          <xdr:nvSpPr>
            <xdr:cNvPr id="70304" name="Check Box 1696" hidden="1">
              <a:extLst>
                <a:ext uri="{63B3BB69-23CF-44E3-9099-C40C66FF867C}">
                  <a14:compatExt spid="_x0000_s70304"/>
                </a:ext>
                <a:ext uri="{FF2B5EF4-FFF2-40B4-BE49-F238E27FC236}">
                  <a16:creationId xmlns:a16="http://schemas.microsoft.com/office/drawing/2014/main" id="{00000000-0008-0000-0100-0000A0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326</xdr:row>
          <xdr:rowOff>0</xdr:rowOff>
        </xdr:from>
        <xdr:to>
          <xdr:col>2</xdr:col>
          <xdr:colOff>0</xdr:colOff>
          <xdr:row>327</xdr:row>
          <xdr:rowOff>0</xdr:rowOff>
        </xdr:to>
        <xdr:sp macro="" textlink="">
          <xdr:nvSpPr>
            <xdr:cNvPr id="70305" name="Check Box 1697" hidden="1">
              <a:extLst>
                <a:ext uri="{63B3BB69-23CF-44E3-9099-C40C66FF867C}">
                  <a14:compatExt spid="_x0000_s70305"/>
                </a:ext>
                <a:ext uri="{FF2B5EF4-FFF2-40B4-BE49-F238E27FC236}">
                  <a16:creationId xmlns:a16="http://schemas.microsoft.com/office/drawing/2014/main" id="{00000000-0008-0000-0100-0000A1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329</xdr:row>
          <xdr:rowOff>0</xdr:rowOff>
        </xdr:from>
        <xdr:to>
          <xdr:col>2</xdr:col>
          <xdr:colOff>0</xdr:colOff>
          <xdr:row>330</xdr:row>
          <xdr:rowOff>0</xdr:rowOff>
        </xdr:to>
        <xdr:sp macro="" textlink="">
          <xdr:nvSpPr>
            <xdr:cNvPr id="70306" name="Check Box 1698" hidden="1">
              <a:extLst>
                <a:ext uri="{63B3BB69-23CF-44E3-9099-C40C66FF867C}">
                  <a14:compatExt spid="_x0000_s70306"/>
                </a:ext>
                <a:ext uri="{FF2B5EF4-FFF2-40B4-BE49-F238E27FC236}">
                  <a16:creationId xmlns:a16="http://schemas.microsoft.com/office/drawing/2014/main" id="{00000000-0008-0000-0100-0000A2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333</xdr:row>
          <xdr:rowOff>0</xdr:rowOff>
        </xdr:from>
        <xdr:to>
          <xdr:col>2</xdr:col>
          <xdr:colOff>0</xdr:colOff>
          <xdr:row>334</xdr:row>
          <xdr:rowOff>0</xdr:rowOff>
        </xdr:to>
        <xdr:sp macro="" textlink="">
          <xdr:nvSpPr>
            <xdr:cNvPr id="70307" name="Check Box 1699" hidden="1">
              <a:extLst>
                <a:ext uri="{63B3BB69-23CF-44E3-9099-C40C66FF867C}">
                  <a14:compatExt spid="_x0000_s70307"/>
                </a:ext>
                <a:ext uri="{FF2B5EF4-FFF2-40B4-BE49-F238E27FC236}">
                  <a16:creationId xmlns:a16="http://schemas.microsoft.com/office/drawing/2014/main" id="{00000000-0008-0000-0100-0000A3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337</xdr:row>
          <xdr:rowOff>0</xdr:rowOff>
        </xdr:from>
        <xdr:to>
          <xdr:col>2</xdr:col>
          <xdr:colOff>0</xdr:colOff>
          <xdr:row>338</xdr:row>
          <xdr:rowOff>0</xdr:rowOff>
        </xdr:to>
        <xdr:sp macro="" textlink="">
          <xdr:nvSpPr>
            <xdr:cNvPr id="70308" name="Check Box 1700" hidden="1">
              <a:extLst>
                <a:ext uri="{63B3BB69-23CF-44E3-9099-C40C66FF867C}">
                  <a14:compatExt spid="_x0000_s70308"/>
                </a:ext>
                <a:ext uri="{FF2B5EF4-FFF2-40B4-BE49-F238E27FC236}">
                  <a16:creationId xmlns:a16="http://schemas.microsoft.com/office/drawing/2014/main" id="{00000000-0008-0000-0100-0000A4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341</xdr:row>
          <xdr:rowOff>0</xdr:rowOff>
        </xdr:from>
        <xdr:to>
          <xdr:col>2</xdr:col>
          <xdr:colOff>0</xdr:colOff>
          <xdr:row>342</xdr:row>
          <xdr:rowOff>0</xdr:rowOff>
        </xdr:to>
        <xdr:sp macro="" textlink="">
          <xdr:nvSpPr>
            <xdr:cNvPr id="70309" name="Check Box 1701" hidden="1">
              <a:extLst>
                <a:ext uri="{63B3BB69-23CF-44E3-9099-C40C66FF867C}">
                  <a14:compatExt spid="_x0000_s70309"/>
                </a:ext>
                <a:ext uri="{FF2B5EF4-FFF2-40B4-BE49-F238E27FC236}">
                  <a16:creationId xmlns:a16="http://schemas.microsoft.com/office/drawing/2014/main" id="{00000000-0008-0000-0100-0000A5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345</xdr:row>
          <xdr:rowOff>0</xdr:rowOff>
        </xdr:from>
        <xdr:to>
          <xdr:col>2</xdr:col>
          <xdr:colOff>0</xdr:colOff>
          <xdr:row>346</xdr:row>
          <xdr:rowOff>0</xdr:rowOff>
        </xdr:to>
        <xdr:sp macro="" textlink="">
          <xdr:nvSpPr>
            <xdr:cNvPr id="70310" name="Check Box 1702" hidden="1">
              <a:extLst>
                <a:ext uri="{63B3BB69-23CF-44E3-9099-C40C66FF867C}">
                  <a14:compatExt spid="_x0000_s70310"/>
                </a:ext>
                <a:ext uri="{FF2B5EF4-FFF2-40B4-BE49-F238E27FC236}">
                  <a16:creationId xmlns:a16="http://schemas.microsoft.com/office/drawing/2014/main" id="{00000000-0008-0000-0100-0000A6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348</xdr:row>
          <xdr:rowOff>0</xdr:rowOff>
        </xdr:from>
        <xdr:to>
          <xdr:col>2</xdr:col>
          <xdr:colOff>0</xdr:colOff>
          <xdr:row>349</xdr:row>
          <xdr:rowOff>0</xdr:rowOff>
        </xdr:to>
        <xdr:sp macro="" textlink="">
          <xdr:nvSpPr>
            <xdr:cNvPr id="70311" name="Check Box 1703" hidden="1">
              <a:extLst>
                <a:ext uri="{63B3BB69-23CF-44E3-9099-C40C66FF867C}">
                  <a14:compatExt spid="_x0000_s70311"/>
                </a:ext>
                <a:ext uri="{FF2B5EF4-FFF2-40B4-BE49-F238E27FC236}">
                  <a16:creationId xmlns:a16="http://schemas.microsoft.com/office/drawing/2014/main" id="{00000000-0008-0000-0100-0000A7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351</xdr:row>
          <xdr:rowOff>0</xdr:rowOff>
        </xdr:from>
        <xdr:to>
          <xdr:col>2</xdr:col>
          <xdr:colOff>0</xdr:colOff>
          <xdr:row>352</xdr:row>
          <xdr:rowOff>0</xdr:rowOff>
        </xdr:to>
        <xdr:sp macro="" textlink="">
          <xdr:nvSpPr>
            <xdr:cNvPr id="70312" name="Check Box 1704" hidden="1">
              <a:extLst>
                <a:ext uri="{63B3BB69-23CF-44E3-9099-C40C66FF867C}">
                  <a14:compatExt spid="_x0000_s70312"/>
                </a:ext>
                <a:ext uri="{FF2B5EF4-FFF2-40B4-BE49-F238E27FC236}">
                  <a16:creationId xmlns:a16="http://schemas.microsoft.com/office/drawing/2014/main" id="{00000000-0008-0000-0100-0000A8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355</xdr:row>
          <xdr:rowOff>0</xdr:rowOff>
        </xdr:from>
        <xdr:to>
          <xdr:col>2</xdr:col>
          <xdr:colOff>0</xdr:colOff>
          <xdr:row>356</xdr:row>
          <xdr:rowOff>0</xdr:rowOff>
        </xdr:to>
        <xdr:sp macro="" textlink="">
          <xdr:nvSpPr>
            <xdr:cNvPr id="70313" name="Check Box 1705" hidden="1">
              <a:extLst>
                <a:ext uri="{63B3BB69-23CF-44E3-9099-C40C66FF867C}">
                  <a14:compatExt spid="_x0000_s70313"/>
                </a:ext>
                <a:ext uri="{FF2B5EF4-FFF2-40B4-BE49-F238E27FC236}">
                  <a16:creationId xmlns:a16="http://schemas.microsoft.com/office/drawing/2014/main" id="{00000000-0008-0000-0100-0000A9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358</xdr:row>
          <xdr:rowOff>0</xdr:rowOff>
        </xdr:from>
        <xdr:to>
          <xdr:col>2</xdr:col>
          <xdr:colOff>0</xdr:colOff>
          <xdr:row>359</xdr:row>
          <xdr:rowOff>0</xdr:rowOff>
        </xdr:to>
        <xdr:sp macro="" textlink="">
          <xdr:nvSpPr>
            <xdr:cNvPr id="70314" name="Check Box 1706" hidden="1">
              <a:extLst>
                <a:ext uri="{63B3BB69-23CF-44E3-9099-C40C66FF867C}">
                  <a14:compatExt spid="_x0000_s70314"/>
                </a:ext>
                <a:ext uri="{FF2B5EF4-FFF2-40B4-BE49-F238E27FC236}">
                  <a16:creationId xmlns:a16="http://schemas.microsoft.com/office/drawing/2014/main" id="{00000000-0008-0000-0100-0000AA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362</xdr:row>
          <xdr:rowOff>0</xdr:rowOff>
        </xdr:from>
        <xdr:to>
          <xdr:col>2</xdr:col>
          <xdr:colOff>0</xdr:colOff>
          <xdr:row>363</xdr:row>
          <xdr:rowOff>0</xdr:rowOff>
        </xdr:to>
        <xdr:sp macro="" textlink="">
          <xdr:nvSpPr>
            <xdr:cNvPr id="70315" name="Check Box 1707" hidden="1">
              <a:extLst>
                <a:ext uri="{63B3BB69-23CF-44E3-9099-C40C66FF867C}">
                  <a14:compatExt spid="_x0000_s70315"/>
                </a:ext>
                <a:ext uri="{FF2B5EF4-FFF2-40B4-BE49-F238E27FC236}">
                  <a16:creationId xmlns:a16="http://schemas.microsoft.com/office/drawing/2014/main" id="{00000000-0008-0000-0100-0000AB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3</xdr:col>
          <xdr:colOff>0</xdr:colOff>
          <xdr:row>29</xdr:row>
          <xdr:rowOff>12700</xdr:rowOff>
        </xdr:to>
        <xdr:sp macro="" textlink="">
          <xdr:nvSpPr>
            <xdr:cNvPr id="28678" name="Check Box 6" descr="3 Fahrstreifen" hidden="1">
              <a:extLst>
                <a:ext uri="{63B3BB69-23CF-44E3-9099-C40C66FF867C}">
                  <a14:compatExt spid="_x0000_s28678"/>
                </a:ext>
                <a:ext uri="{FF2B5EF4-FFF2-40B4-BE49-F238E27FC236}">
                  <a16:creationId xmlns:a16="http://schemas.microsoft.com/office/drawing/2014/main" id="{00000000-0008-0000-02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0</xdr:colOff>
          <xdr:row>28</xdr:row>
          <xdr:rowOff>12700</xdr:rowOff>
        </xdr:to>
        <xdr:sp macro="" textlink="">
          <xdr:nvSpPr>
            <xdr:cNvPr id="28679" name="Check Box 7" descr="3 Fahrstreifen" hidden="1">
              <a:extLst>
                <a:ext uri="{63B3BB69-23CF-44E3-9099-C40C66FF867C}">
                  <a14:compatExt spid="_x0000_s28679"/>
                </a:ext>
                <a:ext uri="{FF2B5EF4-FFF2-40B4-BE49-F238E27FC236}">
                  <a16:creationId xmlns:a16="http://schemas.microsoft.com/office/drawing/2014/main" id="{00000000-0008-0000-02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0</xdr:colOff>
          <xdr:row>44</xdr:row>
          <xdr:rowOff>12700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2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0</xdr:rowOff>
        </xdr:from>
        <xdr:to>
          <xdr:col>3</xdr:col>
          <xdr:colOff>0</xdr:colOff>
          <xdr:row>45</xdr:row>
          <xdr:rowOff>19050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2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3</xdr:col>
          <xdr:colOff>0</xdr:colOff>
          <xdr:row>46</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2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0</xdr:colOff>
          <xdr:row>33</xdr:row>
          <xdr:rowOff>0</xdr:rowOff>
        </xdr:to>
        <xdr:sp macro="" textlink="">
          <xdr:nvSpPr>
            <xdr:cNvPr id="28699" name="Check Box 27" descr="3 Fahrstreifen" hidden="1">
              <a:extLst>
                <a:ext uri="{63B3BB69-23CF-44E3-9099-C40C66FF867C}">
                  <a14:compatExt spid="_x0000_s28699"/>
                </a:ext>
                <a:ext uri="{FF2B5EF4-FFF2-40B4-BE49-F238E27FC236}">
                  <a16:creationId xmlns:a16="http://schemas.microsoft.com/office/drawing/2014/main" id="{00000000-0008-0000-0200-00001B7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0</xdr:colOff>
          <xdr:row>34</xdr:row>
          <xdr:rowOff>0</xdr:rowOff>
        </xdr:to>
        <xdr:sp macro="" textlink="">
          <xdr:nvSpPr>
            <xdr:cNvPr id="28700" name="Check Box 28" descr="3 Fahrstreifen" hidden="1">
              <a:extLst>
                <a:ext uri="{63B3BB69-23CF-44E3-9099-C40C66FF867C}">
                  <a14:compatExt spid="_x0000_s28700"/>
                </a:ext>
                <a:ext uri="{FF2B5EF4-FFF2-40B4-BE49-F238E27FC236}">
                  <a16:creationId xmlns:a16="http://schemas.microsoft.com/office/drawing/2014/main" id="{00000000-0008-0000-02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0</xdr:colOff>
          <xdr:row>30</xdr:row>
          <xdr:rowOff>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2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0</xdr:colOff>
          <xdr:row>17</xdr:row>
          <xdr:rowOff>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2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0</xdr:colOff>
          <xdr:row>54</xdr:row>
          <xdr:rowOff>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2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0</xdr:colOff>
          <xdr:row>17</xdr:row>
          <xdr:rowOff>190500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2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0</xdr:colOff>
          <xdr:row>27</xdr:row>
          <xdr:rowOff>12700</xdr:rowOff>
        </xdr:to>
        <xdr:sp macro="" textlink="">
          <xdr:nvSpPr>
            <xdr:cNvPr id="28707" name="Check Box 35" descr="3 Fahrstreifen" hidden="1">
              <a:extLst>
                <a:ext uri="{63B3BB69-23CF-44E3-9099-C40C66FF867C}">
                  <a14:compatExt spid="_x0000_s28707"/>
                </a:ext>
                <a:ext uri="{FF2B5EF4-FFF2-40B4-BE49-F238E27FC236}">
                  <a16:creationId xmlns:a16="http://schemas.microsoft.com/office/drawing/2014/main" id="{00000000-0008-0000-02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4</xdr:col>
          <xdr:colOff>0</xdr:colOff>
          <xdr:row>31</xdr:row>
          <xdr:rowOff>0</xdr:rowOff>
        </xdr:to>
        <xdr:sp macro="" textlink="">
          <xdr:nvSpPr>
            <xdr:cNvPr id="28719" name="Check Box 47" descr="3 Fahrstreifen" hidden="1">
              <a:extLst>
                <a:ext uri="{63B3BB69-23CF-44E3-9099-C40C66FF867C}">
                  <a14:compatExt spid="_x0000_s28719"/>
                </a:ext>
                <a:ext uri="{FF2B5EF4-FFF2-40B4-BE49-F238E27FC236}">
                  <a16:creationId xmlns:a16="http://schemas.microsoft.com/office/drawing/2014/main" id="{00000000-0008-0000-0200-00002F7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18</xdr:row>
          <xdr:rowOff>0</xdr:rowOff>
        </xdr:from>
        <xdr:to>
          <xdr:col>6</xdr:col>
          <xdr:colOff>50800</xdr:colOff>
          <xdr:row>19</xdr:row>
          <xdr:rowOff>0</xdr:rowOff>
        </xdr:to>
        <xdr:sp macro="" textlink="">
          <xdr:nvSpPr>
            <xdr:cNvPr id="66561" name="Check Box 1" descr="3 Fahrstreifen" hidden="1">
              <a:extLst>
                <a:ext uri="{63B3BB69-23CF-44E3-9099-C40C66FF867C}">
                  <a14:compatExt spid="_x0000_s66561"/>
                </a:ext>
                <a:ext uri="{FF2B5EF4-FFF2-40B4-BE49-F238E27FC236}">
                  <a16:creationId xmlns:a16="http://schemas.microsoft.com/office/drawing/2014/main" id="{00000000-0008-0000-04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19</xdr:row>
          <xdr:rowOff>0</xdr:rowOff>
        </xdr:from>
        <xdr:to>
          <xdr:col>6</xdr:col>
          <xdr:colOff>50800</xdr:colOff>
          <xdr:row>20</xdr:row>
          <xdr:rowOff>0</xdr:rowOff>
        </xdr:to>
        <xdr:sp macro="" textlink="">
          <xdr:nvSpPr>
            <xdr:cNvPr id="66562" name="Check Box 2" descr="3 Fahrstreifen" hidden="1">
              <a:extLst>
                <a:ext uri="{63B3BB69-23CF-44E3-9099-C40C66FF867C}">
                  <a14:compatExt spid="_x0000_s66562"/>
                </a:ext>
                <a:ext uri="{FF2B5EF4-FFF2-40B4-BE49-F238E27FC236}">
                  <a16:creationId xmlns:a16="http://schemas.microsoft.com/office/drawing/2014/main" id="{00000000-0008-0000-0400-00000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19</xdr:row>
          <xdr:rowOff>190500</xdr:rowOff>
        </xdr:from>
        <xdr:to>
          <xdr:col>5</xdr:col>
          <xdr:colOff>317500</xdr:colOff>
          <xdr:row>21</xdr:row>
          <xdr:rowOff>31750</xdr:rowOff>
        </xdr:to>
        <xdr:sp macro="" textlink="">
          <xdr:nvSpPr>
            <xdr:cNvPr id="66563" name="Check Box 3" descr="3 Fahrstreifen" hidden="1">
              <a:extLst>
                <a:ext uri="{63B3BB69-23CF-44E3-9099-C40C66FF867C}">
                  <a14:compatExt spid="_x0000_s66563"/>
                </a:ext>
                <a:ext uri="{FF2B5EF4-FFF2-40B4-BE49-F238E27FC236}">
                  <a16:creationId xmlns:a16="http://schemas.microsoft.com/office/drawing/2014/main" id="{00000000-0008-0000-0400-00000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0</xdr:rowOff>
        </xdr:from>
        <xdr:to>
          <xdr:col>6</xdr:col>
          <xdr:colOff>50800</xdr:colOff>
          <xdr:row>22</xdr:row>
          <xdr:rowOff>0</xdr:rowOff>
        </xdr:to>
        <xdr:sp macro="" textlink="">
          <xdr:nvSpPr>
            <xdr:cNvPr id="66567" name="Check Box 7" descr="3 Fahrstreifen" hidden="1">
              <a:extLst>
                <a:ext uri="{63B3BB69-23CF-44E3-9099-C40C66FF867C}">
                  <a14:compatExt spid="_x0000_s66567"/>
                </a:ext>
                <a:ext uri="{FF2B5EF4-FFF2-40B4-BE49-F238E27FC236}">
                  <a16:creationId xmlns:a16="http://schemas.microsoft.com/office/drawing/2014/main" id="{00000000-0008-0000-0400-00000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22</xdr:row>
          <xdr:rowOff>0</xdr:rowOff>
        </xdr:from>
        <xdr:to>
          <xdr:col>6</xdr:col>
          <xdr:colOff>50800</xdr:colOff>
          <xdr:row>23</xdr:row>
          <xdr:rowOff>0</xdr:rowOff>
        </xdr:to>
        <xdr:sp macro="" textlink="">
          <xdr:nvSpPr>
            <xdr:cNvPr id="66570" name="Check Box 10" descr="3 Fahrstreifen" hidden="1">
              <a:extLst>
                <a:ext uri="{63B3BB69-23CF-44E3-9099-C40C66FF867C}">
                  <a14:compatExt spid="_x0000_s66570"/>
                </a:ext>
                <a:ext uri="{FF2B5EF4-FFF2-40B4-BE49-F238E27FC236}">
                  <a16:creationId xmlns:a16="http://schemas.microsoft.com/office/drawing/2014/main" id="{00000000-0008-0000-0400-00000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B2:G3" totalsRowShown="0">
  <autoFilter ref="B2:G3" xr:uid="{00000000-0009-0000-0100-000001000000}"/>
  <tableColumns count="6">
    <tableColumn id="1" xr3:uid="{00000000-0010-0000-0000-000001000000}" name="Fachbereich">
      <calculatedColumnFormula>Projektgrundlagen!F2&amp;" "&amp;Projektgrundlagen!B2</calculatedColumnFormula>
    </tableColumn>
    <tableColumn id="2" xr3:uid="{00000000-0010-0000-0000-000002000000}" name="Maßnahmennr"/>
    <tableColumn id="3" xr3:uid="{00000000-0010-0000-0000-000003000000}" name="Maßnahme"/>
    <tableColumn id="4" xr3:uid="{00000000-0010-0000-0000-000004000000}" name="Vergabenr"/>
    <tableColumn id="5" xr3:uid="{00000000-0010-0000-0000-000005000000}" name="Bieter"/>
    <tableColumn id="6" xr3:uid="{00000000-0010-0000-0000-000006000000}" name="Wertungssumme" dataCellStyle="Währung"/>
  </tableColumns>
  <tableStyleInfo name="TableStyleMedium2" showFirstColumn="0" showLastColumn="0" showRowStripes="1" showColumnStripes="0"/>
  <extLst>
    <ext xmlns:x14="http://schemas.microsoft.com/office/spreadsheetml/2009/9/main" uri="{504A1905-F514-4f6f-8877-14C23A59335A}">
      <x14:table altText="Grunddate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B7:D24" totalsRowShown="0">
  <autoFilter ref="B7:D24" xr:uid="{00000000-0009-0000-0100-000002000000}"/>
  <tableColumns count="3">
    <tableColumn id="1" xr3:uid="{00000000-0010-0000-0100-000001000000}" name="Bezeichnung"/>
    <tableColumn id="2" xr3:uid="{00000000-0010-0000-0100-000002000000}" name="Angebot" dataDxfId="1961"/>
    <tableColumn id="3" xr3:uid="{00000000-0010-0000-0100-000003000000}" name="Index" dataDxfId="1960"/>
  </tableColumns>
  <tableStyleInfo name="TableStyleMedium2" showFirstColumn="0" showLastColumn="0" showRowStripes="1" showColumnStripes="0"/>
  <extLst>
    <ext xmlns:x14="http://schemas.microsoft.com/office/spreadsheetml/2009/9/main" uri="{504A1905-F514-4f6f-8877-14C23A59335A}">
      <x14:table altText="Angebotsdate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le3" displayName="Tabelle3" ref="B29:F550" totalsRowShown="0" headerRowDxfId="1959" headerRowBorderDxfId="1958" tableBorderDxfId="1957">
  <autoFilter ref="B29:F550" xr:uid="{00000000-0009-0000-0100-000003000000}"/>
  <tableColumns count="5">
    <tableColumn id="1" xr3:uid="{00000000-0010-0000-0200-000001000000}" name="Bezeichnung Besond Lstg" dataDxfId="1956">
      <calculatedColumnFormula>IF(AND(Projektgrundlagen!$I$25,'D Leistungen'!M13=TRUE),'D Leistungen'!C13&amp;" "&amp;'D Leistungen'!F13&amp;" "&amp;'D Leistungen'!F14&amp;" "&amp;'D Leistungen'!F15,"")</calculatedColumnFormula>
    </tableColumn>
    <tableColumn id="3" xr3:uid="{00000000-0010-0000-0200-000003000000}" name="Menge" dataDxfId="1955">
      <calculatedColumnFormula>IF(AND(Projektgrundlagen!$I$25,'D Leistungen'!M13=TRUE),'D Leistungen'!H13,"")</calculatedColumnFormula>
    </tableColumn>
    <tableColumn id="5" xr3:uid="{00000000-0010-0000-0200-000005000000}" name="Einheit" dataDxfId="1954">
      <calculatedColumnFormula>IF(AND(Projektgrundlagen!$I$25,'D Leistungen'!M13=TRUE),'D Leistungen'!I13,"")</calculatedColumnFormula>
    </tableColumn>
    <tableColumn id="4" xr3:uid="{00000000-0010-0000-0200-000004000000}" name="EP-Preis" dataDxfId="1953">
      <calculatedColumnFormula>IF(AND(Projektgrundlagen!$I$25,'D Leistungen'!M13=TRUE),'D Leistungen'!J13,"")</calculatedColumnFormula>
    </tableColumn>
    <tableColumn id="2" xr3:uid="{00000000-0010-0000-0200-000002000000}" name="Netto-GP-Preis" dataDxfId="1952">
      <calculatedColumnFormula>IF(AND(Projektgrundlagen!$I$25,'D Leistungen'!M13=TRUE),'D Leistungen'!K13,"")</calculatedColumnFormula>
    </tableColumn>
  </tableColumns>
  <tableStyleInfo name="TableStyleMedium2" showFirstColumn="0" showLastColumn="0" showRowStripes="1" showColumnStripes="0"/>
  <extLst>
    <ext xmlns:x14="http://schemas.microsoft.com/office/spreadsheetml/2009/9/main" uri="{504A1905-F514-4f6f-8877-14C23A59335A}">
      <x14:table altText="BesondereLeistungen"/>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8.xml"/><Relationship Id="rId21" Type="http://schemas.openxmlformats.org/officeDocument/2006/relationships/ctrlProp" Target="../ctrlProps/ctrlProp22.xml"/><Relationship Id="rId42" Type="http://schemas.openxmlformats.org/officeDocument/2006/relationships/ctrlProp" Target="../ctrlProps/ctrlProp43.xml"/><Relationship Id="rId63" Type="http://schemas.openxmlformats.org/officeDocument/2006/relationships/ctrlProp" Target="../ctrlProps/ctrlProp64.xml"/><Relationship Id="rId84" Type="http://schemas.openxmlformats.org/officeDocument/2006/relationships/ctrlProp" Target="../ctrlProps/ctrlProp85.xml"/><Relationship Id="rId138" Type="http://schemas.openxmlformats.org/officeDocument/2006/relationships/ctrlProp" Target="../ctrlProps/ctrlProp139.xml"/><Relationship Id="rId16" Type="http://schemas.openxmlformats.org/officeDocument/2006/relationships/ctrlProp" Target="../ctrlProps/ctrlProp17.xml"/><Relationship Id="rId107" Type="http://schemas.openxmlformats.org/officeDocument/2006/relationships/ctrlProp" Target="../ctrlProps/ctrlProp108.xml"/><Relationship Id="rId11" Type="http://schemas.openxmlformats.org/officeDocument/2006/relationships/ctrlProp" Target="../ctrlProps/ctrlProp12.xml"/><Relationship Id="rId32" Type="http://schemas.openxmlformats.org/officeDocument/2006/relationships/ctrlProp" Target="../ctrlProps/ctrlProp33.xml"/><Relationship Id="rId37" Type="http://schemas.openxmlformats.org/officeDocument/2006/relationships/ctrlProp" Target="../ctrlProps/ctrlProp38.xml"/><Relationship Id="rId53" Type="http://schemas.openxmlformats.org/officeDocument/2006/relationships/ctrlProp" Target="../ctrlProps/ctrlProp54.xml"/><Relationship Id="rId58" Type="http://schemas.openxmlformats.org/officeDocument/2006/relationships/ctrlProp" Target="../ctrlProps/ctrlProp59.xml"/><Relationship Id="rId74" Type="http://schemas.openxmlformats.org/officeDocument/2006/relationships/ctrlProp" Target="../ctrlProps/ctrlProp75.xml"/><Relationship Id="rId79" Type="http://schemas.openxmlformats.org/officeDocument/2006/relationships/ctrlProp" Target="../ctrlProps/ctrlProp80.xml"/><Relationship Id="rId102" Type="http://schemas.openxmlformats.org/officeDocument/2006/relationships/ctrlProp" Target="../ctrlProps/ctrlProp103.xml"/><Relationship Id="rId123" Type="http://schemas.openxmlformats.org/officeDocument/2006/relationships/ctrlProp" Target="../ctrlProps/ctrlProp124.xml"/><Relationship Id="rId128" Type="http://schemas.openxmlformats.org/officeDocument/2006/relationships/ctrlProp" Target="../ctrlProps/ctrlProp129.xml"/><Relationship Id="rId5" Type="http://schemas.openxmlformats.org/officeDocument/2006/relationships/ctrlProp" Target="../ctrlProps/ctrlProp6.xml"/><Relationship Id="rId90" Type="http://schemas.openxmlformats.org/officeDocument/2006/relationships/ctrlProp" Target="../ctrlProps/ctrlProp91.xml"/><Relationship Id="rId95" Type="http://schemas.openxmlformats.org/officeDocument/2006/relationships/ctrlProp" Target="../ctrlProps/ctrlProp96.xml"/><Relationship Id="rId22" Type="http://schemas.openxmlformats.org/officeDocument/2006/relationships/ctrlProp" Target="../ctrlProps/ctrlProp23.xml"/><Relationship Id="rId27" Type="http://schemas.openxmlformats.org/officeDocument/2006/relationships/ctrlProp" Target="../ctrlProps/ctrlProp28.xml"/><Relationship Id="rId43" Type="http://schemas.openxmlformats.org/officeDocument/2006/relationships/ctrlProp" Target="../ctrlProps/ctrlProp44.xml"/><Relationship Id="rId48" Type="http://schemas.openxmlformats.org/officeDocument/2006/relationships/ctrlProp" Target="../ctrlProps/ctrlProp49.xml"/><Relationship Id="rId64" Type="http://schemas.openxmlformats.org/officeDocument/2006/relationships/ctrlProp" Target="../ctrlProps/ctrlProp65.xml"/><Relationship Id="rId69" Type="http://schemas.openxmlformats.org/officeDocument/2006/relationships/ctrlProp" Target="../ctrlProps/ctrlProp70.xml"/><Relationship Id="rId113" Type="http://schemas.openxmlformats.org/officeDocument/2006/relationships/ctrlProp" Target="../ctrlProps/ctrlProp114.xml"/><Relationship Id="rId118" Type="http://schemas.openxmlformats.org/officeDocument/2006/relationships/ctrlProp" Target="../ctrlProps/ctrlProp119.xml"/><Relationship Id="rId134" Type="http://schemas.openxmlformats.org/officeDocument/2006/relationships/ctrlProp" Target="../ctrlProps/ctrlProp135.xml"/><Relationship Id="rId80" Type="http://schemas.openxmlformats.org/officeDocument/2006/relationships/ctrlProp" Target="../ctrlProps/ctrlProp81.xml"/><Relationship Id="rId85" Type="http://schemas.openxmlformats.org/officeDocument/2006/relationships/ctrlProp" Target="../ctrlProps/ctrlProp86.xml"/><Relationship Id="rId12" Type="http://schemas.openxmlformats.org/officeDocument/2006/relationships/ctrlProp" Target="../ctrlProps/ctrlProp13.xml"/><Relationship Id="rId17" Type="http://schemas.openxmlformats.org/officeDocument/2006/relationships/ctrlProp" Target="../ctrlProps/ctrlProp18.xml"/><Relationship Id="rId33" Type="http://schemas.openxmlformats.org/officeDocument/2006/relationships/ctrlProp" Target="../ctrlProps/ctrlProp34.xml"/><Relationship Id="rId38" Type="http://schemas.openxmlformats.org/officeDocument/2006/relationships/ctrlProp" Target="../ctrlProps/ctrlProp39.xml"/><Relationship Id="rId59" Type="http://schemas.openxmlformats.org/officeDocument/2006/relationships/ctrlProp" Target="../ctrlProps/ctrlProp60.xml"/><Relationship Id="rId103" Type="http://schemas.openxmlformats.org/officeDocument/2006/relationships/ctrlProp" Target="../ctrlProps/ctrlProp104.xml"/><Relationship Id="rId108" Type="http://schemas.openxmlformats.org/officeDocument/2006/relationships/ctrlProp" Target="../ctrlProps/ctrlProp109.xml"/><Relationship Id="rId124" Type="http://schemas.openxmlformats.org/officeDocument/2006/relationships/ctrlProp" Target="../ctrlProps/ctrlProp125.xml"/><Relationship Id="rId129" Type="http://schemas.openxmlformats.org/officeDocument/2006/relationships/ctrlProp" Target="../ctrlProps/ctrlProp130.xml"/><Relationship Id="rId54" Type="http://schemas.openxmlformats.org/officeDocument/2006/relationships/ctrlProp" Target="../ctrlProps/ctrlProp55.xml"/><Relationship Id="rId70" Type="http://schemas.openxmlformats.org/officeDocument/2006/relationships/ctrlProp" Target="../ctrlProps/ctrlProp71.xml"/><Relationship Id="rId75" Type="http://schemas.openxmlformats.org/officeDocument/2006/relationships/ctrlProp" Target="../ctrlProps/ctrlProp76.xml"/><Relationship Id="rId91" Type="http://schemas.openxmlformats.org/officeDocument/2006/relationships/ctrlProp" Target="../ctrlProps/ctrlProp92.xml"/><Relationship Id="rId96" Type="http://schemas.openxmlformats.org/officeDocument/2006/relationships/ctrlProp" Target="../ctrlProps/ctrlProp97.xml"/><Relationship Id="rId1" Type="http://schemas.openxmlformats.org/officeDocument/2006/relationships/printerSettings" Target="../printerSettings/printerSettings2.bin"/><Relationship Id="rId6" Type="http://schemas.openxmlformats.org/officeDocument/2006/relationships/ctrlProp" Target="../ctrlProps/ctrlProp7.xml"/><Relationship Id="rId23" Type="http://schemas.openxmlformats.org/officeDocument/2006/relationships/ctrlProp" Target="../ctrlProps/ctrlProp24.xml"/><Relationship Id="rId28" Type="http://schemas.openxmlformats.org/officeDocument/2006/relationships/ctrlProp" Target="../ctrlProps/ctrlProp29.xml"/><Relationship Id="rId49" Type="http://schemas.openxmlformats.org/officeDocument/2006/relationships/ctrlProp" Target="../ctrlProps/ctrlProp50.xml"/><Relationship Id="rId114" Type="http://schemas.openxmlformats.org/officeDocument/2006/relationships/ctrlProp" Target="../ctrlProps/ctrlProp115.xml"/><Relationship Id="rId119" Type="http://schemas.openxmlformats.org/officeDocument/2006/relationships/ctrlProp" Target="../ctrlProps/ctrlProp120.xml"/><Relationship Id="rId44" Type="http://schemas.openxmlformats.org/officeDocument/2006/relationships/ctrlProp" Target="../ctrlProps/ctrlProp45.xml"/><Relationship Id="rId60" Type="http://schemas.openxmlformats.org/officeDocument/2006/relationships/ctrlProp" Target="../ctrlProps/ctrlProp61.xml"/><Relationship Id="rId65" Type="http://schemas.openxmlformats.org/officeDocument/2006/relationships/ctrlProp" Target="../ctrlProps/ctrlProp66.xml"/><Relationship Id="rId81" Type="http://schemas.openxmlformats.org/officeDocument/2006/relationships/ctrlProp" Target="../ctrlProps/ctrlProp82.xml"/><Relationship Id="rId86" Type="http://schemas.openxmlformats.org/officeDocument/2006/relationships/ctrlProp" Target="../ctrlProps/ctrlProp87.xml"/><Relationship Id="rId130" Type="http://schemas.openxmlformats.org/officeDocument/2006/relationships/ctrlProp" Target="../ctrlProps/ctrlProp131.xml"/><Relationship Id="rId135" Type="http://schemas.openxmlformats.org/officeDocument/2006/relationships/ctrlProp" Target="../ctrlProps/ctrlProp136.xml"/><Relationship Id="rId13" Type="http://schemas.openxmlformats.org/officeDocument/2006/relationships/ctrlProp" Target="../ctrlProps/ctrlProp14.xml"/><Relationship Id="rId18" Type="http://schemas.openxmlformats.org/officeDocument/2006/relationships/ctrlProp" Target="../ctrlProps/ctrlProp19.xml"/><Relationship Id="rId39" Type="http://schemas.openxmlformats.org/officeDocument/2006/relationships/ctrlProp" Target="../ctrlProps/ctrlProp40.xml"/><Relationship Id="rId109" Type="http://schemas.openxmlformats.org/officeDocument/2006/relationships/ctrlProp" Target="../ctrlProps/ctrlProp110.xml"/><Relationship Id="rId34" Type="http://schemas.openxmlformats.org/officeDocument/2006/relationships/ctrlProp" Target="../ctrlProps/ctrlProp35.xml"/><Relationship Id="rId50" Type="http://schemas.openxmlformats.org/officeDocument/2006/relationships/ctrlProp" Target="../ctrlProps/ctrlProp51.xml"/><Relationship Id="rId55" Type="http://schemas.openxmlformats.org/officeDocument/2006/relationships/ctrlProp" Target="../ctrlProps/ctrlProp56.xml"/><Relationship Id="rId76" Type="http://schemas.openxmlformats.org/officeDocument/2006/relationships/ctrlProp" Target="../ctrlProps/ctrlProp77.xml"/><Relationship Id="rId97" Type="http://schemas.openxmlformats.org/officeDocument/2006/relationships/ctrlProp" Target="../ctrlProps/ctrlProp98.xml"/><Relationship Id="rId104" Type="http://schemas.openxmlformats.org/officeDocument/2006/relationships/ctrlProp" Target="../ctrlProps/ctrlProp105.xml"/><Relationship Id="rId120" Type="http://schemas.openxmlformats.org/officeDocument/2006/relationships/ctrlProp" Target="../ctrlProps/ctrlProp121.xml"/><Relationship Id="rId125" Type="http://schemas.openxmlformats.org/officeDocument/2006/relationships/ctrlProp" Target="../ctrlProps/ctrlProp126.xml"/><Relationship Id="rId7" Type="http://schemas.openxmlformats.org/officeDocument/2006/relationships/ctrlProp" Target="../ctrlProps/ctrlProp8.xml"/><Relationship Id="rId71" Type="http://schemas.openxmlformats.org/officeDocument/2006/relationships/ctrlProp" Target="../ctrlProps/ctrlProp72.xml"/><Relationship Id="rId92" Type="http://schemas.openxmlformats.org/officeDocument/2006/relationships/ctrlProp" Target="../ctrlProps/ctrlProp93.xml"/><Relationship Id="rId2" Type="http://schemas.openxmlformats.org/officeDocument/2006/relationships/drawing" Target="../drawings/drawing2.xml"/><Relationship Id="rId29" Type="http://schemas.openxmlformats.org/officeDocument/2006/relationships/ctrlProp" Target="../ctrlProps/ctrlProp30.xml"/><Relationship Id="rId24" Type="http://schemas.openxmlformats.org/officeDocument/2006/relationships/ctrlProp" Target="../ctrlProps/ctrlProp25.xml"/><Relationship Id="rId40" Type="http://schemas.openxmlformats.org/officeDocument/2006/relationships/ctrlProp" Target="../ctrlProps/ctrlProp41.xml"/><Relationship Id="rId45" Type="http://schemas.openxmlformats.org/officeDocument/2006/relationships/ctrlProp" Target="../ctrlProps/ctrlProp46.xml"/><Relationship Id="rId66" Type="http://schemas.openxmlformats.org/officeDocument/2006/relationships/ctrlProp" Target="../ctrlProps/ctrlProp67.xml"/><Relationship Id="rId87" Type="http://schemas.openxmlformats.org/officeDocument/2006/relationships/ctrlProp" Target="../ctrlProps/ctrlProp88.xml"/><Relationship Id="rId110" Type="http://schemas.openxmlformats.org/officeDocument/2006/relationships/ctrlProp" Target="../ctrlProps/ctrlProp111.xml"/><Relationship Id="rId115" Type="http://schemas.openxmlformats.org/officeDocument/2006/relationships/ctrlProp" Target="../ctrlProps/ctrlProp116.xml"/><Relationship Id="rId131" Type="http://schemas.openxmlformats.org/officeDocument/2006/relationships/ctrlProp" Target="../ctrlProps/ctrlProp132.xml"/><Relationship Id="rId136" Type="http://schemas.openxmlformats.org/officeDocument/2006/relationships/ctrlProp" Target="../ctrlProps/ctrlProp137.xml"/><Relationship Id="rId61" Type="http://schemas.openxmlformats.org/officeDocument/2006/relationships/ctrlProp" Target="../ctrlProps/ctrlProp62.xml"/><Relationship Id="rId82" Type="http://schemas.openxmlformats.org/officeDocument/2006/relationships/ctrlProp" Target="../ctrlProps/ctrlProp83.xml"/><Relationship Id="rId19" Type="http://schemas.openxmlformats.org/officeDocument/2006/relationships/ctrlProp" Target="../ctrlProps/ctrlProp20.xml"/><Relationship Id="rId14" Type="http://schemas.openxmlformats.org/officeDocument/2006/relationships/ctrlProp" Target="../ctrlProps/ctrlProp15.xml"/><Relationship Id="rId30" Type="http://schemas.openxmlformats.org/officeDocument/2006/relationships/ctrlProp" Target="../ctrlProps/ctrlProp31.xml"/><Relationship Id="rId35" Type="http://schemas.openxmlformats.org/officeDocument/2006/relationships/ctrlProp" Target="../ctrlProps/ctrlProp36.xml"/><Relationship Id="rId56" Type="http://schemas.openxmlformats.org/officeDocument/2006/relationships/ctrlProp" Target="../ctrlProps/ctrlProp57.xml"/><Relationship Id="rId77" Type="http://schemas.openxmlformats.org/officeDocument/2006/relationships/ctrlProp" Target="../ctrlProps/ctrlProp78.xml"/><Relationship Id="rId100" Type="http://schemas.openxmlformats.org/officeDocument/2006/relationships/ctrlProp" Target="../ctrlProps/ctrlProp101.xml"/><Relationship Id="rId105" Type="http://schemas.openxmlformats.org/officeDocument/2006/relationships/ctrlProp" Target="../ctrlProps/ctrlProp106.xml"/><Relationship Id="rId126" Type="http://schemas.openxmlformats.org/officeDocument/2006/relationships/ctrlProp" Target="../ctrlProps/ctrlProp127.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93" Type="http://schemas.openxmlformats.org/officeDocument/2006/relationships/ctrlProp" Target="../ctrlProps/ctrlProp94.xml"/><Relationship Id="rId98" Type="http://schemas.openxmlformats.org/officeDocument/2006/relationships/ctrlProp" Target="../ctrlProps/ctrlProp99.xml"/><Relationship Id="rId121" Type="http://schemas.openxmlformats.org/officeDocument/2006/relationships/ctrlProp" Target="../ctrlProps/ctrlProp122.xml"/><Relationship Id="rId3" Type="http://schemas.openxmlformats.org/officeDocument/2006/relationships/vmlDrawing" Target="../drawings/vmlDrawing2.vml"/><Relationship Id="rId25" Type="http://schemas.openxmlformats.org/officeDocument/2006/relationships/ctrlProp" Target="../ctrlProps/ctrlProp26.xml"/><Relationship Id="rId46" Type="http://schemas.openxmlformats.org/officeDocument/2006/relationships/ctrlProp" Target="../ctrlProps/ctrlProp47.xml"/><Relationship Id="rId67" Type="http://schemas.openxmlformats.org/officeDocument/2006/relationships/ctrlProp" Target="../ctrlProps/ctrlProp68.xml"/><Relationship Id="rId116" Type="http://schemas.openxmlformats.org/officeDocument/2006/relationships/ctrlProp" Target="../ctrlProps/ctrlProp117.xml"/><Relationship Id="rId137" Type="http://schemas.openxmlformats.org/officeDocument/2006/relationships/ctrlProp" Target="../ctrlProps/ctrlProp138.xml"/><Relationship Id="rId20" Type="http://schemas.openxmlformats.org/officeDocument/2006/relationships/ctrlProp" Target="../ctrlProps/ctrlProp21.xml"/><Relationship Id="rId41" Type="http://schemas.openxmlformats.org/officeDocument/2006/relationships/ctrlProp" Target="../ctrlProps/ctrlProp42.xml"/><Relationship Id="rId62" Type="http://schemas.openxmlformats.org/officeDocument/2006/relationships/ctrlProp" Target="../ctrlProps/ctrlProp63.xml"/><Relationship Id="rId83" Type="http://schemas.openxmlformats.org/officeDocument/2006/relationships/ctrlProp" Target="../ctrlProps/ctrlProp84.xml"/><Relationship Id="rId88" Type="http://schemas.openxmlformats.org/officeDocument/2006/relationships/ctrlProp" Target="../ctrlProps/ctrlProp89.xml"/><Relationship Id="rId111" Type="http://schemas.openxmlformats.org/officeDocument/2006/relationships/ctrlProp" Target="../ctrlProps/ctrlProp112.xml"/><Relationship Id="rId132" Type="http://schemas.openxmlformats.org/officeDocument/2006/relationships/ctrlProp" Target="../ctrlProps/ctrlProp133.xml"/><Relationship Id="rId15" Type="http://schemas.openxmlformats.org/officeDocument/2006/relationships/ctrlProp" Target="../ctrlProps/ctrlProp16.xml"/><Relationship Id="rId36" Type="http://schemas.openxmlformats.org/officeDocument/2006/relationships/ctrlProp" Target="../ctrlProps/ctrlProp37.xml"/><Relationship Id="rId57" Type="http://schemas.openxmlformats.org/officeDocument/2006/relationships/ctrlProp" Target="../ctrlProps/ctrlProp58.xml"/><Relationship Id="rId106" Type="http://schemas.openxmlformats.org/officeDocument/2006/relationships/ctrlProp" Target="../ctrlProps/ctrlProp107.xml"/><Relationship Id="rId127" Type="http://schemas.openxmlformats.org/officeDocument/2006/relationships/ctrlProp" Target="../ctrlProps/ctrlProp128.xml"/><Relationship Id="rId10" Type="http://schemas.openxmlformats.org/officeDocument/2006/relationships/ctrlProp" Target="../ctrlProps/ctrlProp11.xml"/><Relationship Id="rId31" Type="http://schemas.openxmlformats.org/officeDocument/2006/relationships/ctrlProp" Target="../ctrlProps/ctrlProp32.xml"/><Relationship Id="rId52" Type="http://schemas.openxmlformats.org/officeDocument/2006/relationships/ctrlProp" Target="../ctrlProps/ctrlProp53.xml"/><Relationship Id="rId73" Type="http://schemas.openxmlformats.org/officeDocument/2006/relationships/ctrlProp" Target="../ctrlProps/ctrlProp74.xml"/><Relationship Id="rId78" Type="http://schemas.openxmlformats.org/officeDocument/2006/relationships/ctrlProp" Target="../ctrlProps/ctrlProp79.xml"/><Relationship Id="rId94" Type="http://schemas.openxmlformats.org/officeDocument/2006/relationships/ctrlProp" Target="../ctrlProps/ctrlProp95.xml"/><Relationship Id="rId99" Type="http://schemas.openxmlformats.org/officeDocument/2006/relationships/ctrlProp" Target="../ctrlProps/ctrlProp100.xml"/><Relationship Id="rId101" Type="http://schemas.openxmlformats.org/officeDocument/2006/relationships/ctrlProp" Target="../ctrlProps/ctrlProp102.xml"/><Relationship Id="rId122" Type="http://schemas.openxmlformats.org/officeDocument/2006/relationships/ctrlProp" Target="../ctrlProps/ctrlProp123.xml"/><Relationship Id="rId4" Type="http://schemas.openxmlformats.org/officeDocument/2006/relationships/ctrlProp" Target="../ctrlProps/ctrlProp5.xml"/><Relationship Id="rId9" Type="http://schemas.openxmlformats.org/officeDocument/2006/relationships/ctrlProp" Target="../ctrlProps/ctrlProp10.xml"/><Relationship Id="rId26" Type="http://schemas.openxmlformats.org/officeDocument/2006/relationships/ctrlProp" Target="../ctrlProps/ctrlProp27.xml"/><Relationship Id="rId47" Type="http://schemas.openxmlformats.org/officeDocument/2006/relationships/ctrlProp" Target="../ctrlProps/ctrlProp48.xml"/><Relationship Id="rId68" Type="http://schemas.openxmlformats.org/officeDocument/2006/relationships/ctrlProp" Target="../ctrlProps/ctrlProp69.xml"/><Relationship Id="rId89" Type="http://schemas.openxmlformats.org/officeDocument/2006/relationships/ctrlProp" Target="../ctrlProps/ctrlProp90.xml"/><Relationship Id="rId112" Type="http://schemas.openxmlformats.org/officeDocument/2006/relationships/ctrlProp" Target="../ctrlProps/ctrlProp113.xml"/><Relationship Id="rId133" Type="http://schemas.openxmlformats.org/officeDocument/2006/relationships/ctrlProp" Target="../ctrlProps/ctrlProp13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4.xml"/><Relationship Id="rId13" Type="http://schemas.openxmlformats.org/officeDocument/2006/relationships/ctrlProp" Target="../ctrlProps/ctrlProp149.xml"/><Relationship Id="rId3" Type="http://schemas.openxmlformats.org/officeDocument/2006/relationships/vmlDrawing" Target="../drawings/vmlDrawing3.vml"/><Relationship Id="rId7" Type="http://schemas.openxmlformats.org/officeDocument/2006/relationships/ctrlProp" Target="../ctrlProps/ctrlProp143.xml"/><Relationship Id="rId12" Type="http://schemas.openxmlformats.org/officeDocument/2006/relationships/ctrlProp" Target="../ctrlProps/ctrlProp148.xml"/><Relationship Id="rId2" Type="http://schemas.openxmlformats.org/officeDocument/2006/relationships/drawing" Target="../drawings/drawing3.xml"/><Relationship Id="rId16" Type="http://schemas.openxmlformats.org/officeDocument/2006/relationships/ctrlProp" Target="../ctrlProps/ctrlProp152.xml"/><Relationship Id="rId1" Type="http://schemas.openxmlformats.org/officeDocument/2006/relationships/printerSettings" Target="../printerSettings/printerSettings3.bin"/><Relationship Id="rId6" Type="http://schemas.openxmlformats.org/officeDocument/2006/relationships/ctrlProp" Target="../ctrlProps/ctrlProp142.xml"/><Relationship Id="rId11" Type="http://schemas.openxmlformats.org/officeDocument/2006/relationships/ctrlProp" Target="../ctrlProps/ctrlProp147.xml"/><Relationship Id="rId5" Type="http://schemas.openxmlformats.org/officeDocument/2006/relationships/ctrlProp" Target="../ctrlProps/ctrlProp141.xml"/><Relationship Id="rId15" Type="http://schemas.openxmlformats.org/officeDocument/2006/relationships/ctrlProp" Target="../ctrlProps/ctrlProp151.xml"/><Relationship Id="rId10" Type="http://schemas.openxmlformats.org/officeDocument/2006/relationships/ctrlProp" Target="../ctrlProps/ctrlProp146.xml"/><Relationship Id="rId4" Type="http://schemas.openxmlformats.org/officeDocument/2006/relationships/ctrlProp" Target="../ctrlProps/ctrlProp140.xml"/><Relationship Id="rId9" Type="http://schemas.openxmlformats.org/officeDocument/2006/relationships/ctrlProp" Target="../ctrlProps/ctrlProp145.xml"/><Relationship Id="rId14" Type="http://schemas.openxmlformats.org/officeDocument/2006/relationships/ctrlProp" Target="../ctrlProps/ctrlProp15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7.xml"/><Relationship Id="rId3" Type="http://schemas.openxmlformats.org/officeDocument/2006/relationships/vmlDrawing" Target="../drawings/vmlDrawing4.vml"/><Relationship Id="rId7" Type="http://schemas.openxmlformats.org/officeDocument/2006/relationships/ctrlProp" Target="../ctrlProps/ctrlProp15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5.xml"/><Relationship Id="rId5" Type="http://schemas.openxmlformats.org/officeDocument/2006/relationships/ctrlProp" Target="../ctrlProps/ctrlProp154.xml"/><Relationship Id="rId4" Type="http://schemas.openxmlformats.org/officeDocument/2006/relationships/ctrlProp" Target="../ctrlProps/ctrlProp15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0" tint="-4.9989318521683403E-2"/>
    <pageSetUpPr fitToPage="1"/>
  </sheetPr>
  <dimension ref="A1:T39"/>
  <sheetViews>
    <sheetView showGridLines="0" showRuler="0" topLeftCell="A4" zoomScaleNormal="100" zoomScaleSheetLayoutView="110" workbookViewId="0">
      <selection activeCell="E7" sqref="E7:G7"/>
    </sheetView>
  </sheetViews>
  <sheetFormatPr baseColWidth="10" defaultColWidth="0" defaultRowHeight="16.5" zeroHeight="1"/>
  <cols>
    <col min="1" max="1" width="5.7265625" style="186" customWidth="1"/>
    <col min="2" max="2" width="5.7265625" style="1" customWidth="1"/>
    <col min="3" max="3" width="3.26953125" style="1" customWidth="1"/>
    <col min="4" max="4" width="5.7265625" style="1" customWidth="1"/>
    <col min="5" max="5" width="48" style="1" customWidth="1"/>
    <col min="6" max="6" width="19" style="1" customWidth="1"/>
    <col min="7" max="7" width="22.26953125" style="1" customWidth="1"/>
    <col min="8" max="8" width="2.7265625" style="1" customWidth="1"/>
    <col min="9" max="9" width="16" style="36" hidden="1" customWidth="1"/>
    <col min="10" max="20" width="0" style="1" hidden="1" customWidth="1"/>
    <col min="21" max="16384" width="11.26953125" style="1" hidden="1"/>
  </cols>
  <sheetData>
    <row r="1" spans="1:15"/>
    <row r="2" spans="1:15" ht="16.5" customHeight="1">
      <c r="B2" s="572" t="s">
        <v>205</v>
      </c>
      <c r="C2" s="572"/>
      <c r="D2" s="572"/>
      <c r="E2" s="573"/>
      <c r="F2" s="145" t="s">
        <v>610</v>
      </c>
      <c r="G2" s="190" t="s">
        <v>106</v>
      </c>
      <c r="H2" s="549" t="s">
        <v>106</v>
      </c>
      <c r="I2" s="341" t="s">
        <v>20</v>
      </c>
      <c r="K2" s="93"/>
      <c r="L2" s="80" t="s">
        <v>58</v>
      </c>
      <c r="O2" s="73"/>
    </row>
    <row r="3" spans="1:15" ht="16.5" customHeight="1">
      <c r="B3" s="584" t="s">
        <v>639</v>
      </c>
      <c r="C3" s="584"/>
      <c r="D3" s="584"/>
      <c r="E3" s="585"/>
      <c r="F3" s="501"/>
      <c r="G3" s="495"/>
      <c r="H3" s="549"/>
      <c r="I3" s="341"/>
      <c r="K3" s="93"/>
      <c r="L3" s="80"/>
      <c r="O3" s="73"/>
    </row>
    <row r="4" spans="1:15" ht="16.5" customHeight="1">
      <c r="B4" s="574" t="s">
        <v>149</v>
      </c>
      <c r="C4" s="574"/>
      <c r="D4" s="574"/>
      <c r="E4" s="575"/>
      <c r="F4" s="167" t="s">
        <v>611</v>
      </c>
      <c r="G4" s="154"/>
      <c r="H4" s="549"/>
      <c r="I4" s="76"/>
      <c r="K4" s="68"/>
      <c r="L4" s="1" t="str">
        <f ca="1">MID(CELL("dateiname",A2),FIND("]",CELL("dateiname",A2))+1,255)</f>
        <v>Projektgrundlagen</v>
      </c>
      <c r="O4" s="73"/>
    </row>
    <row r="5" spans="1:15" ht="7.5" customHeight="1">
      <c r="B5" s="168"/>
      <c r="C5" s="168"/>
      <c r="D5" s="168"/>
      <c r="E5" s="168"/>
      <c r="F5" s="156"/>
      <c r="G5" s="438"/>
      <c r="H5" s="549"/>
      <c r="I5" s="76"/>
      <c r="K5" s="68"/>
    </row>
    <row r="6" spans="1:15" ht="16">
      <c r="A6" s="432" t="str">
        <f>IF(OR(E6="",G6=""),"è","")</f>
        <v>è</v>
      </c>
      <c r="B6" s="553" t="s">
        <v>104</v>
      </c>
      <c r="C6" s="554"/>
      <c r="D6" s="554"/>
      <c r="E6" s="392"/>
      <c r="F6" s="164" t="s">
        <v>103</v>
      </c>
      <c r="G6" s="165"/>
      <c r="H6" s="549"/>
      <c r="I6" s="76"/>
    </row>
    <row r="7" spans="1:15" ht="16">
      <c r="A7" s="432" t="str">
        <f>IF(E7="","è","")</f>
        <v/>
      </c>
      <c r="B7" s="555" t="s">
        <v>642</v>
      </c>
      <c r="C7" s="556"/>
      <c r="D7" s="556"/>
      <c r="E7" s="564" t="s">
        <v>643</v>
      </c>
      <c r="F7" s="564"/>
      <c r="G7" s="565"/>
      <c r="H7" s="549"/>
      <c r="K7" s="68"/>
    </row>
    <row r="8" spans="1:15">
      <c r="B8" s="557" t="s">
        <v>102</v>
      </c>
      <c r="C8" s="558"/>
      <c r="D8" s="558"/>
      <c r="E8" s="566" t="s">
        <v>641</v>
      </c>
      <c r="F8" s="566"/>
      <c r="G8" s="567"/>
      <c r="H8" s="549"/>
    </row>
    <row r="9" spans="1:15">
      <c r="B9" s="570" t="s">
        <v>39</v>
      </c>
      <c r="C9" s="571"/>
      <c r="D9" s="571"/>
      <c r="E9" s="568"/>
      <c r="F9" s="568"/>
      <c r="G9" s="569"/>
      <c r="H9" s="549"/>
    </row>
    <row r="10" spans="1:15">
      <c r="G10" s="439"/>
    </row>
    <row r="11" spans="1:15" s="6" customFormat="1" ht="26.25" customHeight="1">
      <c r="A11" s="188"/>
      <c r="B11" s="191"/>
      <c r="C11" s="194" t="s">
        <v>105</v>
      </c>
      <c r="D11" s="195"/>
      <c r="E11" s="195"/>
      <c r="F11" s="196"/>
      <c r="G11" s="192"/>
      <c r="I11" s="342"/>
    </row>
    <row r="12" spans="1:15" ht="7.5" customHeight="1">
      <c r="B12" s="173"/>
      <c r="C12" s="173"/>
      <c r="D12" s="159"/>
      <c r="E12" s="159"/>
      <c r="F12" s="159"/>
      <c r="G12" s="159"/>
      <c r="H12" s="157"/>
      <c r="I12" s="343"/>
    </row>
    <row r="13" spans="1:15" ht="16">
      <c r="A13" s="433"/>
      <c r="B13" s="15">
        <v>1</v>
      </c>
      <c r="C13" s="559" t="s">
        <v>50</v>
      </c>
      <c r="D13" s="560"/>
      <c r="E13" s="560"/>
      <c r="F13" s="3"/>
      <c r="G13" s="9"/>
    </row>
    <row r="14" spans="1:15" ht="16">
      <c r="A14" s="432" t="str">
        <f>IF(NOT($I$14),"è","")</f>
        <v/>
      </c>
      <c r="B14" s="117" t="s">
        <v>54</v>
      </c>
      <c r="C14" s="115"/>
      <c r="D14" s="561" t="s">
        <v>640</v>
      </c>
      <c r="E14" s="562"/>
      <c r="F14" s="119"/>
      <c r="G14" s="120"/>
      <c r="I14" s="36" t="b">
        <v>1</v>
      </c>
      <c r="J14" s="431"/>
    </row>
    <row r="15" spans="1:15" ht="16">
      <c r="A15" s="432"/>
      <c r="B15" s="116" t="s">
        <v>55</v>
      </c>
      <c r="C15" s="115"/>
      <c r="D15" s="563" t="s">
        <v>176</v>
      </c>
      <c r="E15" s="551"/>
      <c r="F15" s="4"/>
      <c r="G15" s="10"/>
      <c r="I15" s="36" t="b">
        <v>0</v>
      </c>
    </row>
    <row r="16" spans="1:15" ht="16">
      <c r="A16" s="434"/>
      <c r="B16" s="15">
        <v>2</v>
      </c>
      <c r="C16" s="559" t="s">
        <v>51</v>
      </c>
      <c r="D16" s="560"/>
      <c r="E16" s="560"/>
      <c r="F16" s="3"/>
      <c r="G16" s="9"/>
    </row>
    <row r="17" spans="1:11" ht="16">
      <c r="A17" s="432" t="str">
        <f>IF(AND($I$14=FALSE,$I$15,COUNTIF($I$17:$I$18,TRUE)&lt;&gt;1),"è","")</f>
        <v/>
      </c>
      <c r="B17" s="118" t="s">
        <v>56</v>
      </c>
      <c r="C17" s="115"/>
      <c r="D17" s="561" t="s">
        <v>101</v>
      </c>
      <c r="E17" s="562"/>
      <c r="F17" s="119"/>
      <c r="G17" s="120"/>
      <c r="I17" s="36" t="b">
        <v>1</v>
      </c>
    </row>
    <row r="18" spans="1:11" ht="16">
      <c r="A18" s="432" t="str">
        <f>IF(AND($I$14=FALSE,$I$15,COUNTIF($I$17:$I$18,TRUE)&lt;&gt;1),"è","")</f>
        <v/>
      </c>
      <c r="B18" s="116" t="s">
        <v>57</v>
      </c>
      <c r="C18" s="115"/>
      <c r="D18" s="550" t="s">
        <v>52</v>
      </c>
      <c r="E18" s="551"/>
      <c r="F18" s="4"/>
      <c r="G18" s="10"/>
      <c r="I18" s="36" t="b">
        <v>0</v>
      </c>
    </row>
    <row r="19" spans="1:11">
      <c r="B19" s="5"/>
      <c r="D19" s="5"/>
      <c r="E19" s="5"/>
    </row>
    <row r="20" spans="1:11" ht="26.25" customHeight="1">
      <c r="B20" s="191"/>
      <c r="C20" s="552" t="s">
        <v>112</v>
      </c>
      <c r="D20" s="552"/>
      <c r="E20" s="552"/>
      <c r="F20" s="552"/>
      <c r="G20" s="552"/>
      <c r="I20" s="344" t="s">
        <v>80</v>
      </c>
      <c r="J20" s="3"/>
      <c r="K20" s="9"/>
    </row>
    <row r="21" spans="1:11" ht="7.5" customHeight="1">
      <c r="B21" s="173"/>
      <c r="C21" s="173"/>
      <c r="D21" s="159"/>
      <c r="E21" s="159"/>
      <c r="F21" s="159"/>
      <c r="G21" s="159"/>
      <c r="H21" s="157"/>
      <c r="I21" s="345"/>
      <c r="K21" s="7"/>
    </row>
    <row r="22" spans="1:11">
      <c r="B22" s="121"/>
      <c r="C22" s="162" t="s">
        <v>59</v>
      </c>
      <c r="D22" s="122" t="s">
        <v>119</v>
      </c>
      <c r="E22" s="122"/>
      <c r="F22" s="163" t="s">
        <v>107</v>
      </c>
      <c r="G22" s="123"/>
      <c r="H22" s="548" t="s">
        <v>612</v>
      </c>
      <c r="I22" s="346" t="b">
        <f>AND(I14,I15=FALSE)</f>
        <v>1</v>
      </c>
      <c r="J22" s="1" t="s">
        <v>53</v>
      </c>
      <c r="K22" s="7"/>
    </row>
    <row r="23" spans="1:11">
      <c r="B23" s="124"/>
      <c r="C23" s="125" t="s">
        <v>169</v>
      </c>
      <c r="D23" s="582" t="s">
        <v>170</v>
      </c>
      <c r="E23" s="583"/>
      <c r="F23" s="539" t="str">
        <f ca="1">'D Leistungen'!P4</f>
        <v>D Leistungen</v>
      </c>
      <c r="G23" s="540"/>
      <c r="H23" s="548"/>
      <c r="I23" s="346" t="b">
        <f>AND(I14=FALSE,I15,I17,I18=FALSE)</f>
        <v>0</v>
      </c>
      <c r="J23" s="1" t="s">
        <v>117</v>
      </c>
      <c r="K23" s="7"/>
    </row>
    <row r="24" spans="1:11" ht="16.5" customHeight="1">
      <c r="B24" s="124"/>
      <c r="C24" s="125" t="s">
        <v>60</v>
      </c>
      <c r="D24" s="561" t="s">
        <v>120</v>
      </c>
      <c r="E24" s="562"/>
      <c r="F24" s="539" t="str">
        <f ca="1">'E Honorarberechnung'!P4</f>
        <v>E Honorarberechnung</v>
      </c>
      <c r="G24" s="540"/>
      <c r="H24" s="548"/>
      <c r="I24" s="346" t="b">
        <f>AND(I14=FALSE,I15,I18,I17=FALSE)</f>
        <v>0</v>
      </c>
      <c r="J24" s="1" t="s">
        <v>118</v>
      </c>
      <c r="K24" s="7"/>
    </row>
    <row r="25" spans="1:11">
      <c r="B25" s="124"/>
      <c r="C25" s="125" t="s">
        <v>62</v>
      </c>
      <c r="D25" s="561" t="s">
        <v>108</v>
      </c>
      <c r="E25" s="562"/>
      <c r="F25" s="539" t="str">
        <f ca="1">'F Honorarübersicht'!M4</f>
        <v>F Honorarübersicht</v>
      </c>
      <c r="G25" s="540"/>
      <c r="H25" s="548"/>
      <c r="I25" s="347" t="b">
        <f>IF(OR(I24=TRUE,I23=TRUE,I22=TRUE),TRUE,FALSE)</f>
        <v>1</v>
      </c>
      <c r="J25" s="114" t="s">
        <v>73</v>
      </c>
      <c r="K25" s="10"/>
    </row>
    <row r="26" spans="1:11">
      <c r="B26" s="470"/>
      <c r="C26" s="460" t="s">
        <v>63</v>
      </c>
      <c r="D26" s="550" t="s">
        <v>127</v>
      </c>
      <c r="E26" s="551"/>
      <c r="F26" s="541" t="str">
        <f ca="1">'G Honorarabrechnung'!M4</f>
        <v>G Honorarabrechnung</v>
      </c>
      <c r="G26" s="542"/>
      <c r="H26" s="548"/>
      <c r="J26" s="14"/>
    </row>
    <row r="27" spans="1:11" ht="16.5" customHeight="1"/>
    <row r="28" spans="1:11" ht="16.5" customHeight="1">
      <c r="J28" s="14"/>
    </row>
    <row r="29" spans="1:11"/>
    <row r="30" spans="1:11">
      <c r="B30" s="58" t="s">
        <v>36</v>
      </c>
      <c r="C30" s="58"/>
    </row>
    <row r="31" spans="1:11" ht="17" thickBot="1"/>
    <row r="32" spans="1:11" ht="230.15" customHeight="1" thickTop="1" thickBot="1">
      <c r="B32" s="579" t="s">
        <v>156</v>
      </c>
      <c r="C32" s="580"/>
      <c r="D32" s="580"/>
      <c r="E32" s="580"/>
      <c r="F32" s="580"/>
      <c r="G32" s="581"/>
    </row>
    <row r="33" spans="2:7" ht="17" thickTop="1"/>
    <row r="34" spans="2:7">
      <c r="B34" s="58" t="s">
        <v>49</v>
      </c>
      <c r="C34" s="58"/>
    </row>
    <row r="35" spans="2:7" ht="17" thickBot="1"/>
    <row r="36" spans="2:7" ht="195" customHeight="1" thickTop="1" thickBot="1">
      <c r="B36" s="576" t="s">
        <v>158</v>
      </c>
      <c r="C36" s="577"/>
      <c r="D36" s="577"/>
      <c r="E36" s="577"/>
      <c r="F36" s="577"/>
      <c r="G36" s="578"/>
    </row>
    <row r="37" spans="2:7" ht="17" thickTop="1"/>
    <row r="38" spans="2:7"/>
    <row r="39" spans="2:7"/>
  </sheetData>
  <sheetProtection formatRows="0"/>
  <mergeCells count="25">
    <mergeCell ref="B2:E2"/>
    <mergeCell ref="B4:E4"/>
    <mergeCell ref="B36:G36"/>
    <mergeCell ref="D25:E25"/>
    <mergeCell ref="D26:E26"/>
    <mergeCell ref="D24:E24"/>
    <mergeCell ref="B32:G32"/>
    <mergeCell ref="D23:E23"/>
    <mergeCell ref="B3:E3"/>
    <mergeCell ref="H22:H26"/>
    <mergeCell ref="H2:H9"/>
    <mergeCell ref="D18:E18"/>
    <mergeCell ref="C20:G20"/>
    <mergeCell ref="B6:D6"/>
    <mergeCell ref="B7:D7"/>
    <mergeCell ref="B8:D8"/>
    <mergeCell ref="C13:E13"/>
    <mergeCell ref="D14:E14"/>
    <mergeCell ref="D15:E15"/>
    <mergeCell ref="C16:E16"/>
    <mergeCell ref="D17:E17"/>
    <mergeCell ref="E7:G7"/>
    <mergeCell ref="E8:G8"/>
    <mergeCell ref="E9:G9"/>
    <mergeCell ref="B9:D9"/>
  </mergeCells>
  <conditionalFormatting sqref="C14">
    <cfRule type="expression" dxfId="1951" priority="10">
      <formula>NOT($I$14)</formula>
    </cfRule>
  </conditionalFormatting>
  <conditionalFormatting sqref="C17">
    <cfRule type="expression" dxfId="1950" priority="6">
      <formula>IF(AND(I15,(COUNTIF(I17:I18,TRUE)&lt;&gt;1)),1,0)</formula>
    </cfRule>
  </conditionalFormatting>
  <conditionalFormatting sqref="C18">
    <cfRule type="expression" dxfId="1949" priority="5">
      <formula>IF(AND(I15,(COUNTIF(I17:I18,TRUE)&lt;&gt;1)),1,0)</formula>
    </cfRule>
  </conditionalFormatting>
  <conditionalFormatting sqref="E6">
    <cfRule type="expression" dxfId="1948" priority="4">
      <formula>E$6=""</formula>
    </cfRule>
  </conditionalFormatting>
  <conditionalFormatting sqref="E9">
    <cfRule type="expression" dxfId="1947" priority="726">
      <formula>IF($E$9="",TRUE,FALSE)</formula>
    </cfRule>
  </conditionalFormatting>
  <conditionalFormatting sqref="E7:G7">
    <cfRule type="expression" dxfId="1946" priority="3">
      <formula>E7=""</formula>
    </cfRule>
  </conditionalFormatting>
  <conditionalFormatting sqref="G6">
    <cfRule type="expression" dxfId="1945" priority="2">
      <formula>G6=""</formula>
    </cfRule>
  </conditionalFormatting>
  <hyperlinks>
    <hyperlink ref="F23:G23" location="Link_StBD1_BesLstg" display="Link_StBD1_BesLstg" xr:uid="{00000000-0004-0000-0000-000000000000}"/>
    <hyperlink ref="F24:G24" location="Link_E_Honorar" display="Link_E_Honorar" xr:uid="{00000000-0004-0000-0000-000001000000}"/>
    <hyperlink ref="F25:G25" location="Link_F_Uebersicht" display="Link_F_Uebersicht" xr:uid="{00000000-0004-0000-0000-000002000000}"/>
    <hyperlink ref="F26" location="Link_G_Abrechnung" display="Link_G_Abrechnung" xr:uid="{00000000-0004-0000-0000-000003000000}"/>
  </hyperlink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Januar 2024&amp;R&amp;P</oddFooter>
  </headerFooter>
  <rowBreaks count="1" manualBreakCount="1">
    <brk id="28"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ltText="">
                <anchor moveWithCells="1">
                  <from>
                    <xdr:col>2</xdr:col>
                    <xdr:colOff>0</xdr:colOff>
                    <xdr:row>13</xdr:row>
                    <xdr:rowOff>0</xdr:rowOff>
                  </from>
                  <to>
                    <xdr:col>3</xdr:col>
                    <xdr:colOff>0</xdr:colOff>
                    <xdr:row>14</xdr:row>
                    <xdr:rowOff>0</xdr:rowOff>
                  </to>
                </anchor>
              </controlPr>
            </control>
          </mc:Choice>
        </mc:AlternateContent>
        <mc:AlternateContent xmlns:mc="http://schemas.openxmlformats.org/markup-compatibility/2006">
          <mc:Choice Requires="x14">
            <control shapeId="30722" r:id="rId5" name="Check Box 2">
              <controlPr defaultSize="0" autoFill="0" autoLine="0" autoPict="0" altText="">
                <anchor moveWithCells="1">
                  <from>
                    <xdr:col>2</xdr:col>
                    <xdr:colOff>0</xdr:colOff>
                    <xdr:row>14</xdr:row>
                    <xdr:rowOff>0</xdr:rowOff>
                  </from>
                  <to>
                    <xdr:col>3</xdr:col>
                    <xdr:colOff>0</xdr:colOff>
                    <xdr:row>15</xdr:row>
                    <xdr:rowOff>0</xdr:rowOff>
                  </to>
                </anchor>
              </controlPr>
            </control>
          </mc:Choice>
        </mc:AlternateContent>
        <mc:AlternateContent xmlns:mc="http://schemas.openxmlformats.org/markup-compatibility/2006">
          <mc:Choice Requires="x14">
            <control shapeId="30723" r:id="rId6" name="Check Box 3">
              <controlPr defaultSize="0" autoFill="0" autoLine="0" autoPict="0" altText="">
                <anchor moveWithCells="1">
                  <from>
                    <xdr:col>2</xdr:col>
                    <xdr:colOff>0</xdr:colOff>
                    <xdr:row>16</xdr:row>
                    <xdr:rowOff>0</xdr:rowOff>
                  </from>
                  <to>
                    <xdr:col>3</xdr:col>
                    <xdr:colOff>0</xdr:colOff>
                    <xdr:row>17</xdr:row>
                    <xdr:rowOff>0</xdr:rowOff>
                  </to>
                </anchor>
              </controlPr>
            </control>
          </mc:Choice>
        </mc:AlternateContent>
        <mc:AlternateContent xmlns:mc="http://schemas.openxmlformats.org/markup-compatibility/2006">
          <mc:Choice Requires="x14">
            <control shapeId="30724" r:id="rId7" name="Check Box 4">
              <controlPr defaultSize="0" autoFill="0" autoLine="0" autoPict="0" altText="">
                <anchor moveWithCells="1">
                  <from>
                    <xdr:col>2</xdr:col>
                    <xdr:colOff>0</xdr:colOff>
                    <xdr:row>17</xdr:row>
                    <xdr:rowOff>0</xdr:rowOff>
                  </from>
                  <to>
                    <xdr:col>3</xdr:col>
                    <xdr:colOff>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9">
    <tabColor theme="6" tint="0.79998168889431442"/>
    <pageSetUpPr fitToPage="1"/>
  </sheetPr>
  <dimension ref="A1:P473"/>
  <sheetViews>
    <sheetView showGridLines="0" tabSelected="1" topLeftCell="B1" zoomScale="115" zoomScaleNormal="115" zoomScaleSheetLayoutView="110" workbookViewId="0">
      <pane ySplit="12" topLeftCell="A444" activePane="bottomLeft" state="frozen"/>
      <selection activeCell="E6" sqref="E6"/>
      <selection pane="bottomLeft" activeCell="J119" sqref="J119"/>
    </sheetView>
  </sheetViews>
  <sheetFormatPr baseColWidth="10" defaultColWidth="0" defaultRowHeight="0" customHeight="1" zeroHeight="1"/>
  <cols>
    <col min="1" max="1" width="5.7265625" style="208" customWidth="1"/>
    <col min="2" max="2" width="3.26953125" style="90" customWidth="1"/>
    <col min="3" max="3" width="6.1796875" style="90" customWidth="1"/>
    <col min="4" max="4" width="0.81640625" style="90" customWidth="1"/>
    <col min="5" max="5" width="2.7265625" style="90" customWidth="1"/>
    <col min="6" max="6" width="53.26953125" style="90" customWidth="1"/>
    <col min="7" max="7" width="2.7265625" style="90" customWidth="1"/>
    <col min="8" max="9" width="7.26953125" style="90" customWidth="1"/>
    <col min="10" max="10" width="12.26953125" style="90" customWidth="1"/>
    <col min="11" max="11" width="12.7265625" style="91" customWidth="1"/>
    <col min="12" max="12" width="2.7265625" style="84" customWidth="1"/>
    <col min="13" max="13" width="11.453125" style="85" hidden="1" customWidth="1"/>
    <col min="14" max="16" width="0" style="86" hidden="1" customWidth="1"/>
    <col min="17" max="16384" width="10.7265625" style="86" hidden="1"/>
  </cols>
  <sheetData>
    <row r="1" spans="1:16" ht="16.5"/>
    <row r="2" spans="1:16" s="54" customFormat="1" ht="16.5" customHeight="1">
      <c r="A2" s="187"/>
      <c r="B2" s="572" t="s">
        <v>205</v>
      </c>
      <c r="C2" s="572"/>
      <c r="D2" s="572"/>
      <c r="E2" s="572"/>
      <c r="F2" s="572"/>
      <c r="G2" s="573"/>
      <c r="H2" s="589" t="str">
        <f>IF(Projektgrundlagen!F2="","",Projektgrundlagen!F2)</f>
        <v>VII.05.4-FL</v>
      </c>
      <c r="I2" s="590"/>
      <c r="J2" s="590" t="s">
        <v>168</v>
      </c>
      <c r="K2" s="591"/>
      <c r="L2" s="588" t="s">
        <v>171</v>
      </c>
      <c r="M2" s="83" t="s">
        <v>20</v>
      </c>
      <c r="P2" s="80" t="s">
        <v>58</v>
      </c>
    </row>
    <row r="3" spans="1:16" s="54" customFormat="1" ht="16.5" customHeight="1">
      <c r="A3" s="187"/>
      <c r="B3" s="610" t="s">
        <v>639</v>
      </c>
      <c r="C3" s="610"/>
      <c r="D3" s="610"/>
      <c r="E3" s="610"/>
      <c r="F3" s="610"/>
      <c r="G3" s="491"/>
      <c r="H3" s="496"/>
      <c r="I3" s="497"/>
      <c r="J3" s="499"/>
      <c r="K3" s="500"/>
      <c r="L3" s="588"/>
      <c r="M3" s="83"/>
      <c r="P3" s="80"/>
    </row>
    <row r="4" spans="1:16" s="54" customFormat="1" ht="16.5">
      <c r="A4" s="187"/>
      <c r="B4" s="574" t="s">
        <v>171</v>
      </c>
      <c r="C4" s="574"/>
      <c r="D4" s="574"/>
      <c r="E4" s="574"/>
      <c r="F4" s="574"/>
      <c r="G4" s="575"/>
      <c r="H4" s="592" t="str">
        <f>IF(Projektgrundlagen!F4="","",Projektgrundlagen!F4)</f>
        <v>Vertragsnr.:</v>
      </c>
      <c r="I4" s="593"/>
      <c r="J4" s="594" t="str">
        <f>IF(Projektgrundlagen!G4="","",Projektgrundlagen!G4)</f>
        <v/>
      </c>
      <c r="K4" s="595"/>
      <c r="L4" s="588"/>
      <c r="M4" s="55"/>
      <c r="P4" s="1" t="str">
        <f ca="1">MID(CELL("dateiname",A2),FIND("]",CELL("dateiname",A2))+1,255)</f>
        <v>D Leistungen</v>
      </c>
    </row>
    <row r="5" spans="1:16" s="54" customFormat="1" ht="7.5" customHeight="1">
      <c r="A5" s="187"/>
      <c r="B5" s="160"/>
      <c r="C5" s="160"/>
      <c r="D5" s="160"/>
      <c r="E5" s="160"/>
      <c r="F5" s="160"/>
      <c r="G5" s="169"/>
      <c r="H5" s="155"/>
      <c r="I5" s="155"/>
      <c r="J5" s="72"/>
      <c r="K5" s="72"/>
      <c r="L5" s="588"/>
      <c r="M5" s="55"/>
    </row>
    <row r="6" spans="1:16" s="54" customFormat="1" ht="16.5">
      <c r="A6" s="187"/>
      <c r="B6" s="596" t="str">
        <f>IF(Projektgrundlagen!B6="","",Projektgrundlagen!B6)</f>
        <v>Maßnahmennr:</v>
      </c>
      <c r="C6" s="597"/>
      <c r="D6" s="597"/>
      <c r="E6" s="597"/>
      <c r="F6" s="608" t="str">
        <f>IF(Projektgrundlagen!E6="","",Projektgrundlagen!E6)</f>
        <v/>
      </c>
      <c r="G6" s="608"/>
      <c r="H6" s="609" t="str">
        <f>IF(Projektgrundlagen!F6="","",Projektgrundlagen!F6)</f>
        <v>Vergabenr.:</v>
      </c>
      <c r="I6" s="609"/>
      <c r="J6" s="598" t="str">
        <f>IF(Projektgrundlagen!G6="","",Projektgrundlagen!G6)</f>
        <v/>
      </c>
      <c r="K6" s="599"/>
      <c r="L6" s="588"/>
      <c r="M6" s="55"/>
    </row>
    <row r="7" spans="1:16" s="54" customFormat="1" ht="16.5">
      <c r="A7" s="187"/>
      <c r="B7" s="600" t="str">
        <f>IF(Projektgrundlagen!B7="","",Projektgrundlagen!B7)</f>
        <v>Bauherr:</v>
      </c>
      <c r="C7" s="601"/>
      <c r="D7" s="601"/>
      <c r="E7" s="601"/>
      <c r="F7" s="604" t="str">
        <f>IF(Projektgrundlagen!E7="","",Projektgrundlagen!E7)</f>
        <v>Mittelfränkischen Eisenbahnbetriebs GmbH</v>
      </c>
      <c r="G7" s="604"/>
      <c r="H7" s="604"/>
      <c r="I7" s="604"/>
      <c r="J7" s="604"/>
      <c r="K7" s="605"/>
      <c r="L7" s="588"/>
      <c r="M7" s="55"/>
    </row>
    <row r="8" spans="1:16" s="54" customFormat="1" ht="16.5">
      <c r="A8" s="187"/>
      <c r="B8" s="602" t="str">
        <f>IF(Projektgrundlagen!B8="","",Projektgrundlagen!B8)</f>
        <v>Maßnahme:</v>
      </c>
      <c r="C8" s="603"/>
      <c r="D8" s="603"/>
      <c r="E8" s="603"/>
      <c r="F8" s="606" t="str">
        <f>IF(Projektgrundlagen!E8="","",Projektgrundlagen!E8)</f>
        <v>Reaktivierung der Bahnstrecke 5331 im Abschnitt Wilburgstetten - Dombühl für den SPNV</v>
      </c>
      <c r="G8" s="606"/>
      <c r="H8" s="606"/>
      <c r="I8" s="606"/>
      <c r="J8" s="606"/>
      <c r="K8" s="607"/>
      <c r="L8" s="588"/>
      <c r="M8" s="55"/>
    </row>
    <row r="9" spans="1:16" s="54" customFormat="1" ht="16.5">
      <c r="A9" s="187"/>
      <c r="B9" s="613" t="str">
        <f>IF(Projektgrundlagen!B9="","",Projektgrundlagen!B9)</f>
        <v>Bieter:</v>
      </c>
      <c r="C9" s="614"/>
      <c r="D9" s="614"/>
      <c r="E9" s="614"/>
      <c r="F9" s="611" t="str">
        <f>IF(Projektgrundlagen!E9="","",Projektgrundlagen!E9)</f>
        <v/>
      </c>
      <c r="G9" s="611"/>
      <c r="H9" s="611"/>
      <c r="I9" s="611"/>
      <c r="J9" s="611"/>
      <c r="K9" s="612"/>
      <c r="L9" s="588"/>
      <c r="M9" s="55"/>
    </row>
    <row r="10" spans="1:16" ht="16.5">
      <c r="B10" s="223"/>
      <c r="C10" s="387"/>
      <c r="D10" s="87"/>
      <c r="E10" s="87"/>
      <c r="F10" s="88"/>
      <c r="G10" s="89"/>
      <c r="H10" s="88"/>
      <c r="I10" s="88"/>
      <c r="J10" s="224"/>
      <c r="K10" s="94"/>
    </row>
    <row r="11" spans="1:16" s="54" customFormat="1" ht="27" customHeight="1">
      <c r="A11" s="187"/>
      <c r="B11" s="476" t="s">
        <v>174</v>
      </c>
      <c r="C11" s="476"/>
      <c r="D11" s="476"/>
      <c r="E11" s="476"/>
      <c r="F11" s="475"/>
      <c r="G11" s="477"/>
      <c r="H11" s="471" t="s">
        <v>17</v>
      </c>
      <c r="I11" s="471" t="s">
        <v>16</v>
      </c>
      <c r="J11" s="472" t="s">
        <v>122</v>
      </c>
      <c r="K11" s="473" t="s">
        <v>121</v>
      </c>
      <c r="L11" s="52"/>
      <c r="M11" s="55"/>
    </row>
    <row r="12" spans="1:16" ht="7.5" customHeight="1">
      <c r="B12" s="225"/>
      <c r="C12" s="388"/>
      <c r="D12" s="226"/>
      <c r="E12" s="226"/>
      <c r="F12" s="227"/>
      <c r="G12" s="228"/>
      <c r="H12" s="227"/>
      <c r="I12" s="227"/>
      <c r="J12" s="229"/>
      <c r="K12" s="135"/>
    </row>
    <row r="13" spans="1:16" ht="22.75" customHeight="1">
      <c r="B13" s="205" t="s">
        <v>192</v>
      </c>
      <c r="C13" s="206"/>
      <c r="D13" s="206"/>
      <c r="E13" s="587" t="s">
        <v>207</v>
      </c>
      <c r="F13" s="587"/>
      <c r="G13" s="587"/>
      <c r="H13" s="587"/>
      <c r="I13" s="587"/>
      <c r="J13" s="206"/>
      <c r="K13" s="210"/>
      <c r="L13" s="92"/>
    </row>
    <row r="14" spans="1:16" ht="17.5">
      <c r="B14" s="39"/>
      <c r="C14" s="507" t="s">
        <v>14</v>
      </c>
      <c r="D14" s="508"/>
      <c r="E14" s="179"/>
      <c r="F14" s="525" t="s">
        <v>208</v>
      </c>
      <c r="G14" s="176"/>
      <c r="H14" s="474">
        <v>1</v>
      </c>
      <c r="I14" s="270" t="s">
        <v>177</v>
      </c>
      <c r="J14" s="268"/>
      <c r="K14" s="178">
        <f>IF(M14,IF(J14&gt;0,H14*J14,0),"")</f>
        <v>0</v>
      </c>
      <c r="L14" s="92"/>
      <c r="M14" s="85" t="b">
        <v>1</v>
      </c>
    </row>
    <row r="15" spans="1:16" ht="16.5">
      <c r="B15" s="71"/>
      <c r="C15" s="482"/>
      <c r="D15" s="262"/>
      <c r="E15" s="179"/>
      <c r="F15" s="481" t="s">
        <v>209</v>
      </c>
      <c r="G15" s="509"/>
      <c r="H15" s="510"/>
      <c r="I15" s="511"/>
      <c r="J15" s="512"/>
      <c r="K15" s="513"/>
      <c r="L15" s="92"/>
    </row>
    <row r="16" spans="1:16" ht="16.5">
      <c r="B16" s="71"/>
      <c r="C16" s="386"/>
      <c r="D16" s="263"/>
      <c r="E16" s="175"/>
      <c r="F16" s="503"/>
      <c r="G16" s="514"/>
      <c r="H16" s="515"/>
      <c r="I16" s="516"/>
      <c r="J16" s="517"/>
      <c r="K16" s="518"/>
      <c r="L16" s="92"/>
    </row>
    <row r="17" spans="2:13" ht="17.5">
      <c r="B17" s="39"/>
      <c r="C17" s="507" t="s">
        <v>13</v>
      </c>
      <c r="D17" s="519"/>
      <c r="E17" s="505"/>
      <c r="F17" s="525" t="s">
        <v>210</v>
      </c>
      <c r="G17" s="176"/>
      <c r="H17" s="474">
        <v>1</v>
      </c>
      <c r="I17" s="270" t="s">
        <v>177</v>
      </c>
      <c r="J17" s="269"/>
      <c r="K17" s="178">
        <f t="shared" ref="K17" si="0">IF(M17,IF(J17&gt;0,H17*J17,0),"")</f>
        <v>0</v>
      </c>
      <c r="L17" s="92"/>
      <c r="M17" s="85" t="b">
        <v>1</v>
      </c>
    </row>
    <row r="18" spans="2:13" ht="16.5">
      <c r="B18" s="71"/>
      <c r="C18" s="482"/>
      <c r="D18" s="262"/>
      <c r="E18" s="179"/>
      <c r="F18" s="481"/>
      <c r="G18" s="509"/>
      <c r="H18" s="510"/>
      <c r="I18" s="511"/>
      <c r="J18" s="512"/>
      <c r="K18" s="513"/>
      <c r="L18" s="92"/>
    </row>
    <row r="19" spans="2:13" ht="24">
      <c r="B19" s="71"/>
      <c r="C19" s="386"/>
      <c r="D19" s="263"/>
      <c r="E19" s="175"/>
      <c r="F19" s="493" t="s">
        <v>211</v>
      </c>
      <c r="G19" s="514"/>
      <c r="H19" s="515"/>
      <c r="I19" s="516"/>
      <c r="J19" s="517"/>
      <c r="K19" s="518"/>
      <c r="L19" s="92"/>
    </row>
    <row r="20" spans="2:13" ht="17.5">
      <c r="B20" s="39"/>
      <c r="C20" s="507" t="s">
        <v>12</v>
      </c>
      <c r="D20" s="519"/>
      <c r="E20" s="505"/>
      <c r="F20" s="525" t="s">
        <v>212</v>
      </c>
      <c r="G20" s="176"/>
      <c r="H20" s="474">
        <v>1</v>
      </c>
      <c r="I20" s="270" t="s">
        <v>177</v>
      </c>
      <c r="J20" s="269"/>
      <c r="K20" s="178">
        <f t="shared" ref="K20" si="1">IF(M20,IF(J20&gt;0,H20*J20,0),"")</f>
        <v>0</v>
      </c>
      <c r="L20" s="92"/>
      <c r="M20" s="85" t="b">
        <v>1</v>
      </c>
    </row>
    <row r="21" spans="2:13" ht="16.5">
      <c r="B21" s="71"/>
      <c r="C21" s="482"/>
      <c r="D21" s="262"/>
      <c r="E21" s="179"/>
      <c r="F21" s="481"/>
      <c r="G21" s="509"/>
      <c r="H21" s="510"/>
      <c r="I21" s="511"/>
      <c r="J21" s="512"/>
      <c r="K21" s="513"/>
      <c r="L21" s="92"/>
    </row>
    <row r="22" spans="2:13" ht="24">
      <c r="B22" s="71"/>
      <c r="C22" s="386"/>
      <c r="D22" s="263"/>
      <c r="E22" s="175"/>
      <c r="F22" s="493" t="s">
        <v>213</v>
      </c>
      <c r="G22" s="514"/>
      <c r="H22" s="515"/>
      <c r="I22" s="516"/>
      <c r="J22" s="517"/>
      <c r="K22" s="518"/>
      <c r="L22" s="92"/>
    </row>
    <row r="23" spans="2:13" ht="17.5">
      <c r="B23" s="39"/>
      <c r="C23" s="507" t="s">
        <v>186</v>
      </c>
      <c r="D23" s="519"/>
      <c r="E23" s="505"/>
      <c r="F23" s="525" t="s">
        <v>214</v>
      </c>
      <c r="G23" s="176"/>
      <c r="H23" s="474">
        <v>1</v>
      </c>
      <c r="I23" s="270" t="s">
        <v>177</v>
      </c>
      <c r="J23" s="269"/>
      <c r="K23" s="178">
        <f t="shared" ref="K23" si="2">IF(M23,IF(J23&gt;0,H23*J23,0),"")</f>
        <v>0</v>
      </c>
      <c r="L23" s="92"/>
      <c r="M23" s="85" t="b">
        <v>1</v>
      </c>
    </row>
    <row r="24" spans="2:13" ht="16.5">
      <c r="B24" s="71"/>
      <c r="C24" s="482"/>
      <c r="D24" s="262"/>
      <c r="E24" s="179"/>
      <c r="F24" s="481"/>
      <c r="G24" s="509"/>
      <c r="H24" s="510"/>
      <c r="I24" s="511"/>
      <c r="J24" s="512"/>
      <c r="K24" s="513"/>
      <c r="L24" s="92"/>
    </row>
    <row r="25" spans="2:13" ht="48">
      <c r="B25" s="71"/>
      <c r="C25" s="386"/>
      <c r="D25" s="263"/>
      <c r="E25" s="175"/>
      <c r="F25" s="493" t="s">
        <v>215</v>
      </c>
      <c r="G25" s="514"/>
      <c r="H25" s="515"/>
      <c r="I25" s="516"/>
      <c r="J25" s="517"/>
      <c r="K25" s="518"/>
      <c r="L25" s="92"/>
    </row>
    <row r="26" spans="2:13" ht="17.5">
      <c r="B26" s="39"/>
      <c r="C26" s="507" t="s">
        <v>187</v>
      </c>
      <c r="D26" s="519"/>
      <c r="E26" s="505"/>
      <c r="F26" s="528"/>
      <c r="G26" s="176"/>
      <c r="H26" s="474"/>
      <c r="I26" s="270"/>
      <c r="J26" s="269"/>
      <c r="K26" s="178" t="str">
        <f t="shared" ref="K26" si="3">IF(M26,IF(J26&gt;0,H26*J26,0),"")</f>
        <v/>
      </c>
      <c r="L26" s="92"/>
      <c r="M26" s="85" t="b">
        <v>0</v>
      </c>
    </row>
    <row r="27" spans="2:13" ht="16.5">
      <c r="B27" s="71"/>
      <c r="C27" s="482"/>
      <c r="D27" s="262"/>
      <c r="E27" s="179"/>
      <c r="F27" s="177"/>
      <c r="G27" s="509"/>
      <c r="H27" s="510"/>
      <c r="I27" s="511"/>
      <c r="J27" s="512"/>
      <c r="K27" s="513"/>
      <c r="L27" s="92"/>
    </row>
    <row r="28" spans="2:13" ht="17.5">
      <c r="B28" s="39"/>
      <c r="C28" s="507" t="s">
        <v>188</v>
      </c>
      <c r="D28" s="519"/>
      <c r="E28" s="505"/>
      <c r="F28" s="528"/>
      <c r="G28" s="176"/>
      <c r="H28" s="474"/>
      <c r="I28" s="270"/>
      <c r="J28" s="269"/>
      <c r="K28" s="178" t="str">
        <f t="shared" ref="K28" si="4">IF(M28,IF(J28&gt;0,H28*J28,0),"")</f>
        <v/>
      </c>
      <c r="L28" s="92"/>
      <c r="M28" s="85" t="b">
        <v>0</v>
      </c>
    </row>
    <row r="29" spans="2:13" ht="17" thickBot="1">
      <c r="B29" s="71"/>
      <c r="C29" s="482"/>
      <c r="D29" s="262"/>
      <c r="E29" s="179"/>
      <c r="F29" s="177"/>
      <c r="G29" s="509"/>
      <c r="H29" s="510"/>
      <c r="I29" s="511"/>
      <c r="J29" s="512"/>
      <c r="K29" s="513"/>
      <c r="L29" s="92"/>
    </row>
    <row r="30" spans="2:13" ht="22.75" customHeight="1" thickBot="1">
      <c r="B30" s="211"/>
      <c r="C30" s="389" t="s">
        <v>1</v>
      </c>
      <c r="D30" s="212"/>
      <c r="E30" s="213"/>
      <c r="F30" s="174"/>
      <c r="G30" s="214"/>
      <c r="H30" s="174"/>
      <c r="I30" s="174"/>
      <c r="J30" s="215" t="s">
        <v>193</v>
      </c>
      <c r="K30" s="216">
        <f>IF(Projektgrundlagen!I25,IF(COUNT(K14:K29)&gt;0,SUM(K14:K29),""),0)</f>
        <v>0</v>
      </c>
    </row>
    <row r="31" spans="2:13" ht="16.5">
      <c r="B31" s="223"/>
      <c r="C31" s="387"/>
      <c r="D31" s="87"/>
      <c r="E31" s="87"/>
      <c r="F31" s="88"/>
      <c r="G31" s="89"/>
      <c r="H31" s="88"/>
      <c r="I31" s="88"/>
      <c r="J31" s="224"/>
      <c r="K31" s="94"/>
    </row>
    <row r="32" spans="2:13" ht="22.75" customHeight="1">
      <c r="B32" s="205" t="s">
        <v>194</v>
      </c>
      <c r="C32" s="206"/>
      <c r="D32" s="206"/>
      <c r="E32" s="587" t="s">
        <v>263</v>
      </c>
      <c r="F32" s="587"/>
      <c r="G32" s="587"/>
      <c r="H32" s="587"/>
      <c r="I32" s="587"/>
      <c r="J32" s="209"/>
      <c r="K32" s="217"/>
    </row>
    <row r="33" spans="2:13" ht="17.5">
      <c r="B33" s="39"/>
      <c r="C33" s="507" t="s">
        <v>11</v>
      </c>
      <c r="D33" s="508"/>
      <c r="E33" s="179"/>
      <c r="F33" s="525" t="s">
        <v>218</v>
      </c>
      <c r="G33" s="176"/>
      <c r="H33" s="474">
        <v>1</v>
      </c>
      <c r="I33" s="270" t="s">
        <v>177</v>
      </c>
      <c r="J33" s="268"/>
      <c r="K33" s="178">
        <f>IF(M33,IF(J33&gt;0,H33*J33,0),"")</f>
        <v>0</v>
      </c>
      <c r="L33" s="92"/>
      <c r="M33" s="85" t="b">
        <v>1</v>
      </c>
    </row>
    <row r="34" spans="2:13" ht="16.5">
      <c r="B34" s="71"/>
      <c r="C34" s="482"/>
      <c r="D34" s="262"/>
      <c r="E34" s="179"/>
      <c r="F34" s="481" t="s">
        <v>219</v>
      </c>
      <c r="G34" s="509"/>
      <c r="H34" s="510"/>
      <c r="I34" s="511"/>
      <c r="J34" s="512"/>
      <c r="K34" s="513"/>
      <c r="L34" s="92"/>
    </row>
    <row r="35" spans="2:13" ht="16.5">
      <c r="B35" s="71"/>
      <c r="C35" s="482"/>
      <c r="D35" s="262"/>
      <c r="E35" s="179"/>
      <c r="F35" s="492"/>
      <c r="G35" s="509"/>
      <c r="H35" s="510"/>
      <c r="I35" s="511"/>
      <c r="J35" s="512"/>
      <c r="K35" s="513"/>
      <c r="L35" s="92"/>
    </row>
    <row r="36" spans="2:13" ht="16.5">
      <c r="B36" s="488"/>
      <c r="C36" s="490" t="s">
        <v>10</v>
      </c>
      <c r="D36" s="489"/>
      <c r="E36" s="505"/>
      <c r="F36" s="506" t="s">
        <v>220</v>
      </c>
      <c r="G36" s="520"/>
      <c r="H36" s="521"/>
      <c r="I36" s="522"/>
      <c r="J36" s="523"/>
      <c r="K36" s="524"/>
      <c r="L36" s="92"/>
    </row>
    <row r="37" spans="2:13" ht="36">
      <c r="B37" s="71"/>
      <c r="C37" s="386"/>
      <c r="D37" s="263"/>
      <c r="E37" s="175"/>
      <c r="F37" s="493" t="s">
        <v>622</v>
      </c>
      <c r="G37" s="514"/>
      <c r="H37" s="515"/>
      <c r="I37" s="516"/>
      <c r="J37" s="517"/>
      <c r="K37" s="518"/>
      <c r="L37" s="92"/>
    </row>
    <row r="38" spans="2:13" ht="16.5">
      <c r="B38" s="488"/>
      <c r="C38" s="490"/>
      <c r="D38" s="489"/>
      <c r="E38" s="505"/>
      <c r="F38" s="506" t="s">
        <v>221</v>
      </c>
      <c r="G38" s="520"/>
      <c r="H38" s="521"/>
      <c r="I38" s="522"/>
      <c r="J38" s="523"/>
      <c r="K38" s="524"/>
      <c r="L38" s="92"/>
    </row>
    <row r="39" spans="2:13" ht="17.5">
      <c r="B39" s="39"/>
      <c r="C39" s="507" t="s">
        <v>217</v>
      </c>
      <c r="D39" s="519"/>
      <c r="E39" s="505"/>
      <c r="F39" s="525" t="s">
        <v>222</v>
      </c>
      <c r="G39" s="176"/>
      <c r="H39" s="474">
        <v>1</v>
      </c>
      <c r="I39" s="270" t="s">
        <v>177</v>
      </c>
      <c r="J39" s="269"/>
      <c r="K39" s="178">
        <f>IF(M39,IF(J39&gt;0,H39*J39,0),"")</f>
        <v>0</v>
      </c>
      <c r="L39" s="92"/>
      <c r="M39" s="85" t="b">
        <v>1</v>
      </c>
    </row>
    <row r="40" spans="2:13" ht="16.5">
      <c r="B40" s="71"/>
      <c r="C40" s="482"/>
      <c r="D40" s="262"/>
      <c r="E40" s="179"/>
      <c r="F40" s="481" t="s">
        <v>223</v>
      </c>
      <c r="G40" s="509"/>
      <c r="H40" s="510"/>
      <c r="I40" s="511"/>
      <c r="J40" s="512"/>
      <c r="K40" s="513"/>
      <c r="L40" s="92"/>
    </row>
    <row r="41" spans="2:13" ht="16.5">
      <c r="B41" s="71"/>
      <c r="C41" s="482"/>
      <c r="D41" s="262"/>
      <c r="E41" s="179"/>
      <c r="F41" s="492" t="s">
        <v>623</v>
      </c>
      <c r="G41" s="509"/>
      <c r="H41" s="510"/>
      <c r="I41" s="511"/>
      <c r="J41" s="512"/>
      <c r="K41" s="513"/>
      <c r="L41" s="92"/>
    </row>
    <row r="42" spans="2:13" ht="17.5">
      <c r="B42" s="39"/>
      <c r="C42" s="507" t="s">
        <v>224</v>
      </c>
      <c r="D42" s="519"/>
      <c r="E42" s="505"/>
      <c r="F42" s="525" t="s">
        <v>313</v>
      </c>
      <c r="G42" s="176"/>
      <c r="H42" s="474">
        <v>1</v>
      </c>
      <c r="I42" s="270" t="s">
        <v>177</v>
      </c>
      <c r="J42" s="269"/>
      <c r="K42" s="178">
        <f>IF(M42,IF(J42&gt;0,H42*J42,0),"")</f>
        <v>0</v>
      </c>
      <c r="L42" s="92"/>
      <c r="M42" s="85" t="b">
        <v>1</v>
      </c>
    </row>
    <row r="43" spans="2:13" ht="16.5">
      <c r="B43" s="71"/>
      <c r="C43" s="482"/>
      <c r="D43" s="262"/>
      <c r="E43" s="179"/>
      <c r="F43" s="481"/>
      <c r="G43" s="509"/>
      <c r="H43" s="510"/>
      <c r="I43" s="511"/>
      <c r="J43" s="512"/>
      <c r="K43" s="513"/>
      <c r="L43" s="92"/>
    </row>
    <row r="44" spans="2:13" ht="16.5">
      <c r="B44" s="71"/>
      <c r="C44" s="482"/>
      <c r="D44" s="262"/>
      <c r="E44" s="179"/>
      <c r="F44" s="492" t="s">
        <v>623</v>
      </c>
      <c r="G44" s="509"/>
      <c r="H44" s="510"/>
      <c r="I44" s="511"/>
      <c r="J44" s="512"/>
      <c r="K44" s="513"/>
      <c r="L44" s="92"/>
    </row>
    <row r="45" spans="2:13" ht="16.5">
      <c r="B45" s="488"/>
      <c r="C45" s="490"/>
      <c r="D45" s="489"/>
      <c r="E45" s="505"/>
      <c r="F45" s="506" t="s">
        <v>314</v>
      </c>
      <c r="G45" s="520"/>
      <c r="H45" s="521"/>
      <c r="I45" s="522"/>
      <c r="J45" s="523"/>
      <c r="K45" s="524"/>
      <c r="L45" s="92"/>
    </row>
    <row r="46" spans="2:13" ht="17.5">
      <c r="B46" s="39"/>
      <c r="C46" s="507" t="s">
        <v>225</v>
      </c>
      <c r="D46" s="519"/>
      <c r="E46" s="505"/>
      <c r="F46" s="525" t="s">
        <v>315</v>
      </c>
      <c r="G46" s="176"/>
      <c r="H46" s="474">
        <v>1</v>
      </c>
      <c r="I46" s="270" t="s">
        <v>177</v>
      </c>
      <c r="J46" s="269"/>
      <c r="K46" s="178">
        <f>IF(M46,IF(J46&gt;0,H46*J46,0),"")</f>
        <v>0</v>
      </c>
      <c r="L46" s="92"/>
      <c r="M46" s="85" t="b">
        <v>1</v>
      </c>
    </row>
    <row r="47" spans="2:13" ht="16.5">
      <c r="B47" s="71"/>
      <c r="C47" s="482"/>
      <c r="D47" s="262"/>
      <c r="E47" s="179"/>
      <c r="F47" s="481"/>
      <c r="G47" s="509"/>
      <c r="H47" s="510"/>
      <c r="I47" s="511"/>
      <c r="J47" s="512"/>
      <c r="K47" s="513"/>
      <c r="L47" s="92"/>
    </row>
    <row r="48" spans="2:13" ht="16.5">
      <c r="B48" s="71"/>
      <c r="C48" s="482"/>
      <c r="D48" s="262"/>
      <c r="E48" s="179"/>
      <c r="F48" s="492" t="s">
        <v>624</v>
      </c>
      <c r="G48" s="509"/>
      <c r="H48" s="510"/>
      <c r="I48" s="511"/>
      <c r="J48" s="512"/>
      <c r="K48" s="513"/>
      <c r="L48" s="92"/>
    </row>
    <row r="49" spans="2:13" ht="17.5">
      <c r="B49" s="39"/>
      <c r="C49" s="507" t="s">
        <v>226</v>
      </c>
      <c r="D49" s="519"/>
      <c r="E49" s="505"/>
      <c r="F49" s="525" t="s">
        <v>316</v>
      </c>
      <c r="G49" s="176"/>
      <c r="H49" s="474">
        <v>1</v>
      </c>
      <c r="I49" s="270" t="s">
        <v>177</v>
      </c>
      <c r="J49" s="269"/>
      <c r="K49" s="178">
        <f>IF(M49,IF(J49&gt;0,H49*J49,0),"")</f>
        <v>0</v>
      </c>
      <c r="L49" s="92"/>
      <c r="M49" s="85" t="b">
        <v>1</v>
      </c>
    </row>
    <row r="50" spans="2:13" ht="16.5">
      <c r="B50" s="71"/>
      <c r="C50" s="482"/>
      <c r="D50" s="262"/>
      <c r="E50" s="179"/>
      <c r="F50" s="481"/>
      <c r="G50" s="509"/>
      <c r="H50" s="510"/>
      <c r="I50" s="511"/>
      <c r="J50" s="512"/>
      <c r="K50" s="513"/>
      <c r="L50" s="92"/>
    </row>
    <row r="51" spans="2:13" ht="24">
      <c r="B51" s="71"/>
      <c r="C51" s="482"/>
      <c r="D51" s="262"/>
      <c r="E51" s="179"/>
      <c r="F51" s="492" t="s">
        <v>625</v>
      </c>
      <c r="G51" s="509"/>
      <c r="H51" s="510"/>
      <c r="I51" s="511"/>
      <c r="J51" s="512"/>
      <c r="K51" s="513"/>
      <c r="L51" s="92"/>
    </row>
    <row r="52" spans="2:13" ht="17.5">
      <c r="B52" s="39"/>
      <c r="C52" s="507" t="s">
        <v>227</v>
      </c>
      <c r="D52" s="519"/>
      <c r="E52" s="505"/>
      <c r="F52" s="525" t="s">
        <v>317</v>
      </c>
      <c r="G52" s="176"/>
      <c r="H52" s="474">
        <v>1</v>
      </c>
      <c r="I52" s="270" t="s">
        <v>177</v>
      </c>
      <c r="J52" s="269"/>
      <c r="K52" s="178" t="str">
        <f>IF(M52,IF(J52&gt;0,H52*J52,0),"")</f>
        <v/>
      </c>
      <c r="L52" s="92"/>
      <c r="M52" s="85" t="b">
        <v>0</v>
      </c>
    </row>
    <row r="53" spans="2:13" ht="16.5">
      <c r="B53" s="71"/>
      <c r="C53" s="482"/>
      <c r="D53" s="262"/>
      <c r="E53" s="179"/>
      <c r="F53" s="481"/>
      <c r="G53" s="509"/>
      <c r="H53" s="510"/>
      <c r="I53" s="511"/>
      <c r="J53" s="512"/>
      <c r="K53" s="513"/>
      <c r="L53" s="92"/>
    </row>
    <row r="54" spans="2:13" ht="16.5">
      <c r="B54" s="71"/>
      <c r="C54" s="482"/>
      <c r="D54" s="262"/>
      <c r="E54" s="179"/>
      <c r="F54" s="492" t="s">
        <v>318</v>
      </c>
      <c r="G54" s="509"/>
      <c r="H54" s="510"/>
      <c r="I54" s="511"/>
      <c r="J54" s="512"/>
      <c r="K54" s="513"/>
      <c r="L54" s="92"/>
    </row>
    <row r="55" spans="2:13" ht="16.5">
      <c r="B55" s="488"/>
      <c r="C55" s="490"/>
      <c r="D55" s="489"/>
      <c r="E55" s="505"/>
      <c r="F55" s="506" t="s">
        <v>319</v>
      </c>
      <c r="G55" s="520"/>
      <c r="H55" s="521"/>
      <c r="I55" s="522"/>
      <c r="J55" s="523"/>
      <c r="K55" s="524"/>
      <c r="L55" s="92"/>
    </row>
    <row r="56" spans="2:13" ht="17.5">
      <c r="B56" s="39"/>
      <c r="C56" s="507" t="s">
        <v>228</v>
      </c>
      <c r="D56" s="519"/>
      <c r="E56" s="505"/>
      <c r="F56" s="525" t="s">
        <v>320</v>
      </c>
      <c r="G56" s="176"/>
      <c r="H56" s="474">
        <v>1</v>
      </c>
      <c r="I56" s="270" t="s">
        <v>177</v>
      </c>
      <c r="J56" s="269"/>
      <c r="K56" s="178" t="str">
        <f>IF(M56,IF(J56&gt;0,H56*J56,0),"")</f>
        <v/>
      </c>
      <c r="L56" s="92"/>
      <c r="M56" s="85" t="b">
        <v>0</v>
      </c>
    </row>
    <row r="57" spans="2:13" ht="16.5">
      <c r="B57" s="71"/>
      <c r="C57" s="482"/>
      <c r="D57" s="262"/>
      <c r="E57" s="179"/>
      <c r="F57" s="481"/>
      <c r="G57" s="509"/>
      <c r="H57" s="510"/>
      <c r="I57" s="511"/>
      <c r="J57" s="512"/>
      <c r="K57" s="513"/>
      <c r="L57" s="92"/>
    </row>
    <row r="58" spans="2:13" ht="36">
      <c r="B58" s="71"/>
      <c r="C58" s="482"/>
      <c r="D58" s="262"/>
      <c r="E58" s="179"/>
      <c r="F58" s="492" t="s">
        <v>321</v>
      </c>
      <c r="G58" s="509"/>
      <c r="H58" s="510"/>
      <c r="I58" s="511"/>
      <c r="J58" s="512"/>
      <c r="K58" s="513"/>
      <c r="L58" s="92"/>
    </row>
    <row r="59" spans="2:13" ht="17.5">
      <c r="B59" s="39"/>
      <c r="C59" s="507" t="s">
        <v>229</v>
      </c>
      <c r="D59" s="519"/>
      <c r="E59" s="505"/>
      <c r="F59" s="525" t="s">
        <v>322</v>
      </c>
      <c r="G59" s="176"/>
      <c r="H59" s="474">
        <v>1</v>
      </c>
      <c r="I59" s="270" t="s">
        <v>177</v>
      </c>
      <c r="J59" s="269"/>
      <c r="K59" s="178">
        <f>IF(M59,IF(J59&gt;0,H59*J59,0),"")</f>
        <v>0</v>
      </c>
      <c r="L59" s="92"/>
      <c r="M59" s="85" t="b">
        <v>1</v>
      </c>
    </row>
    <row r="60" spans="2:13" ht="16.5">
      <c r="B60" s="71"/>
      <c r="C60" s="482"/>
      <c r="D60" s="262"/>
      <c r="E60" s="179"/>
      <c r="F60" s="481"/>
      <c r="G60" s="509"/>
      <c r="H60" s="510"/>
      <c r="I60" s="511"/>
      <c r="J60" s="512"/>
      <c r="K60" s="513"/>
      <c r="L60" s="92"/>
    </row>
    <row r="61" spans="2:13" ht="24">
      <c r="B61" s="71"/>
      <c r="C61" s="482"/>
      <c r="D61" s="262"/>
      <c r="E61" s="179"/>
      <c r="F61" s="492" t="s">
        <v>613</v>
      </c>
      <c r="G61" s="509"/>
      <c r="H61" s="510"/>
      <c r="I61" s="511"/>
      <c r="J61" s="512"/>
      <c r="K61" s="513"/>
      <c r="L61" s="92"/>
    </row>
    <row r="62" spans="2:13" ht="17.5">
      <c r="B62" s="39"/>
      <c r="C62" s="507" t="s">
        <v>230</v>
      </c>
      <c r="D62" s="519"/>
      <c r="E62" s="505"/>
      <c r="F62" s="525" t="s">
        <v>323</v>
      </c>
      <c r="G62" s="176"/>
      <c r="H62" s="474">
        <v>1</v>
      </c>
      <c r="I62" s="270" t="s">
        <v>177</v>
      </c>
      <c r="J62" s="269"/>
      <c r="K62" s="178" t="str">
        <f>IF(M62,IF(J62&gt;0,H62*J62,0),"")</f>
        <v/>
      </c>
      <c r="L62" s="92"/>
      <c r="M62" s="85" t="b">
        <v>0</v>
      </c>
    </row>
    <row r="63" spans="2:13" ht="16.5">
      <c r="B63" s="71"/>
      <c r="C63" s="482"/>
      <c r="D63" s="262"/>
      <c r="E63" s="179"/>
      <c r="F63" s="481"/>
      <c r="G63" s="509"/>
      <c r="H63" s="510"/>
      <c r="I63" s="511"/>
      <c r="J63" s="512"/>
      <c r="K63" s="513"/>
      <c r="L63" s="92"/>
    </row>
    <row r="64" spans="2:13" ht="16.5">
      <c r="B64" s="71"/>
      <c r="C64" s="482"/>
      <c r="D64" s="262"/>
      <c r="E64" s="179"/>
      <c r="F64" s="492" t="s">
        <v>324</v>
      </c>
      <c r="G64" s="509"/>
      <c r="H64" s="510"/>
      <c r="I64" s="511"/>
      <c r="J64" s="512"/>
      <c r="K64" s="513"/>
      <c r="L64" s="92"/>
    </row>
    <row r="65" spans="2:13" ht="17.5">
      <c r="B65" s="39"/>
      <c r="C65" s="507" t="s">
        <v>231</v>
      </c>
      <c r="D65" s="519"/>
      <c r="E65" s="505"/>
      <c r="F65" s="525" t="s">
        <v>325</v>
      </c>
      <c r="G65" s="176"/>
      <c r="H65" s="474">
        <v>1</v>
      </c>
      <c r="I65" s="270" t="s">
        <v>177</v>
      </c>
      <c r="J65" s="269"/>
      <c r="K65" s="178" t="str">
        <f>IF(M65,IF(J65&gt;0,H65*J65,0),"")</f>
        <v/>
      </c>
      <c r="L65" s="92"/>
      <c r="M65" s="85" t="b">
        <v>0</v>
      </c>
    </row>
    <row r="66" spans="2:13" ht="16.5">
      <c r="B66" s="71"/>
      <c r="C66" s="482"/>
      <c r="D66" s="262"/>
      <c r="E66" s="179"/>
      <c r="F66" s="481"/>
      <c r="G66" s="509"/>
      <c r="H66" s="510"/>
      <c r="I66" s="511"/>
      <c r="J66" s="512"/>
      <c r="K66" s="513"/>
      <c r="L66" s="92"/>
    </row>
    <row r="67" spans="2:13" ht="16.5">
      <c r="B67" s="71"/>
      <c r="C67" s="482"/>
      <c r="D67" s="262"/>
      <c r="E67" s="179"/>
      <c r="F67" s="492" t="s">
        <v>326</v>
      </c>
      <c r="G67" s="509"/>
      <c r="H67" s="510"/>
      <c r="I67" s="511"/>
      <c r="J67" s="512"/>
      <c r="K67" s="513"/>
      <c r="L67" s="92"/>
    </row>
    <row r="68" spans="2:13" ht="17.5">
      <c r="B68" s="39"/>
      <c r="C68" s="507" t="s">
        <v>232</v>
      </c>
      <c r="D68" s="519"/>
      <c r="E68" s="505"/>
      <c r="F68" s="525" t="s">
        <v>328</v>
      </c>
      <c r="G68" s="176"/>
      <c r="H68" s="474">
        <v>1</v>
      </c>
      <c r="I68" s="270" t="s">
        <v>177</v>
      </c>
      <c r="J68" s="269"/>
      <c r="K68" s="178">
        <f>IF(M68,IF(J68&gt;0,H68*J68,0),"")</f>
        <v>0</v>
      </c>
      <c r="L68" s="92"/>
      <c r="M68" s="85" t="b">
        <v>1</v>
      </c>
    </row>
    <row r="69" spans="2:13" ht="16.5">
      <c r="B69" s="71"/>
      <c r="C69" s="482"/>
      <c r="D69" s="262"/>
      <c r="E69" s="179"/>
      <c r="F69" s="481" t="s">
        <v>327</v>
      </c>
      <c r="G69" s="509"/>
      <c r="H69" s="510"/>
      <c r="I69" s="511"/>
      <c r="J69" s="512"/>
      <c r="K69" s="513"/>
      <c r="L69" s="92"/>
    </row>
    <row r="70" spans="2:13" ht="108">
      <c r="B70" s="71"/>
      <c r="C70" s="482"/>
      <c r="D70" s="262"/>
      <c r="E70" s="179"/>
      <c r="F70" s="543" t="s">
        <v>626</v>
      </c>
      <c r="G70" s="509"/>
      <c r="H70" s="510"/>
      <c r="I70" s="511"/>
      <c r="J70" s="512"/>
      <c r="K70" s="513"/>
      <c r="L70" s="92"/>
    </row>
    <row r="71" spans="2:13" ht="17.5">
      <c r="B71" s="39"/>
      <c r="C71" s="507" t="s">
        <v>233</v>
      </c>
      <c r="D71" s="519"/>
      <c r="E71" s="505"/>
      <c r="F71" s="525" t="s">
        <v>329</v>
      </c>
      <c r="G71" s="176"/>
      <c r="H71" s="474">
        <v>0</v>
      </c>
      <c r="I71" s="270" t="s">
        <v>177</v>
      </c>
      <c r="J71" s="269">
        <v>0</v>
      </c>
      <c r="K71" s="178">
        <f>IF(M71,IF(J71&gt;0,H71*J71,0),"")</f>
        <v>0</v>
      </c>
      <c r="L71" s="92"/>
      <c r="M71" s="85" t="b">
        <v>1</v>
      </c>
    </row>
    <row r="72" spans="2:13" ht="16.5">
      <c r="B72" s="71"/>
      <c r="C72" s="482"/>
      <c r="D72" s="262"/>
      <c r="E72" s="179"/>
      <c r="F72" s="481" t="s">
        <v>327</v>
      </c>
      <c r="G72" s="509"/>
      <c r="H72" s="510"/>
      <c r="I72" s="511"/>
      <c r="J72" s="512"/>
      <c r="K72" s="513"/>
      <c r="L72" s="92"/>
    </row>
    <row r="73" spans="2:13" ht="24">
      <c r="B73" s="71"/>
      <c r="C73" s="482"/>
      <c r="D73" s="262"/>
      <c r="E73" s="179"/>
      <c r="F73" s="543" t="s">
        <v>627</v>
      </c>
      <c r="G73" s="509"/>
      <c r="H73" s="510"/>
      <c r="I73" s="511"/>
      <c r="J73" s="512"/>
      <c r="K73" s="513"/>
      <c r="L73" s="92"/>
    </row>
    <row r="74" spans="2:13" ht="17.5">
      <c r="B74" s="39"/>
      <c r="C74" s="507" t="s">
        <v>234</v>
      </c>
      <c r="D74" s="519"/>
      <c r="E74" s="505"/>
      <c r="F74" s="525" t="s">
        <v>330</v>
      </c>
      <c r="G74" s="176"/>
      <c r="H74" s="474">
        <v>1</v>
      </c>
      <c r="I74" s="270" t="s">
        <v>177</v>
      </c>
      <c r="J74" s="269"/>
      <c r="K74" s="178" t="str">
        <f>IF(M74,IF(J74&gt;0,H74*J74,0),"")</f>
        <v/>
      </c>
      <c r="L74" s="92"/>
      <c r="M74" s="85" t="b">
        <v>0</v>
      </c>
    </row>
    <row r="75" spans="2:13" ht="16.5">
      <c r="B75" s="71"/>
      <c r="C75" s="482"/>
      <c r="D75" s="262"/>
      <c r="E75" s="179"/>
      <c r="F75" s="481" t="s">
        <v>331</v>
      </c>
      <c r="G75" s="509"/>
      <c r="H75" s="510"/>
      <c r="I75" s="511"/>
      <c r="J75" s="512"/>
      <c r="K75" s="513"/>
      <c r="L75" s="92"/>
    </row>
    <row r="76" spans="2:13" ht="16.5">
      <c r="B76" s="71"/>
      <c r="C76" s="482"/>
      <c r="D76" s="262"/>
      <c r="E76" s="179"/>
      <c r="F76" s="492" t="s">
        <v>345</v>
      </c>
      <c r="G76" s="509"/>
      <c r="H76" s="510"/>
      <c r="I76" s="511"/>
      <c r="J76" s="512"/>
      <c r="K76" s="513"/>
      <c r="L76" s="92"/>
    </row>
    <row r="77" spans="2:13" ht="17.5">
      <c r="B77" s="39"/>
      <c r="C77" s="507" t="s">
        <v>235</v>
      </c>
      <c r="D77" s="519"/>
      <c r="E77" s="505"/>
      <c r="F77" s="525" t="s">
        <v>332</v>
      </c>
      <c r="G77" s="176"/>
      <c r="H77" s="474">
        <v>1</v>
      </c>
      <c r="I77" s="270" t="s">
        <v>177</v>
      </c>
      <c r="J77" s="269"/>
      <c r="K77" s="178" t="str">
        <f>IF(M77,IF(J77&gt;0,H77*J77,0),"")</f>
        <v/>
      </c>
      <c r="L77" s="92"/>
      <c r="M77" s="85" t="b">
        <v>0</v>
      </c>
    </row>
    <row r="78" spans="2:13" ht="16.5">
      <c r="B78" s="71"/>
      <c r="C78" s="482"/>
      <c r="D78" s="262"/>
      <c r="E78" s="179"/>
      <c r="F78" s="481"/>
      <c r="G78" s="509"/>
      <c r="H78" s="510"/>
      <c r="I78" s="511"/>
      <c r="J78" s="512"/>
      <c r="K78" s="513"/>
      <c r="L78" s="92"/>
    </row>
    <row r="79" spans="2:13" ht="24">
      <c r="B79" s="71"/>
      <c r="C79" s="482"/>
      <c r="D79" s="262"/>
      <c r="E79" s="179"/>
      <c r="F79" s="492" t="s">
        <v>344</v>
      </c>
      <c r="G79" s="509"/>
      <c r="H79" s="510"/>
      <c r="I79" s="511"/>
      <c r="J79" s="512"/>
      <c r="K79" s="513"/>
      <c r="L79" s="92"/>
    </row>
    <row r="80" spans="2:13" ht="17.5">
      <c r="B80" s="39"/>
      <c r="C80" s="507" t="s">
        <v>236</v>
      </c>
      <c r="D80" s="519"/>
      <c r="E80" s="505"/>
      <c r="F80" s="525" t="s">
        <v>333</v>
      </c>
      <c r="G80" s="176"/>
      <c r="H80" s="474">
        <v>1</v>
      </c>
      <c r="I80" s="270" t="s">
        <v>177</v>
      </c>
      <c r="J80" s="269"/>
      <c r="K80" s="178">
        <f>IF(M80,IF(J80&gt;0,H80*J80,0),"")</f>
        <v>0</v>
      </c>
      <c r="L80" s="92"/>
      <c r="M80" s="85" t="b">
        <v>1</v>
      </c>
    </row>
    <row r="81" spans="2:13" ht="16.5">
      <c r="B81" s="71"/>
      <c r="C81" s="482"/>
      <c r="D81" s="262"/>
      <c r="E81" s="179"/>
      <c r="F81" s="481"/>
      <c r="G81" s="509"/>
      <c r="H81" s="510"/>
      <c r="I81" s="511"/>
      <c r="J81" s="512"/>
      <c r="K81" s="513"/>
      <c r="L81" s="92"/>
    </row>
    <row r="82" spans="2:13" ht="24">
      <c r="B82" s="71"/>
      <c r="C82" s="482"/>
      <c r="D82" s="262"/>
      <c r="E82" s="179"/>
      <c r="F82" s="492" t="s">
        <v>621</v>
      </c>
      <c r="G82" s="509"/>
      <c r="H82" s="510"/>
      <c r="I82" s="511"/>
      <c r="J82" s="512"/>
      <c r="K82" s="513"/>
      <c r="L82" s="92"/>
    </row>
    <row r="83" spans="2:13" ht="17.5">
      <c r="B83" s="39"/>
      <c r="C83" s="507" t="s">
        <v>237</v>
      </c>
      <c r="D83" s="519"/>
      <c r="E83" s="505"/>
      <c r="F83" s="525" t="s">
        <v>335</v>
      </c>
      <c r="G83" s="176"/>
      <c r="H83" s="474">
        <v>1</v>
      </c>
      <c r="I83" s="270" t="s">
        <v>177</v>
      </c>
      <c r="J83" s="269"/>
      <c r="K83" s="178" t="str">
        <f>IF(M83,IF(J83&gt;0,H83*J83,0),"")</f>
        <v/>
      </c>
      <c r="L83" s="92"/>
      <c r="M83" s="85" t="b">
        <v>0</v>
      </c>
    </row>
    <row r="84" spans="2:13" ht="16.5">
      <c r="B84" s="71"/>
      <c r="C84" s="482"/>
      <c r="D84" s="262"/>
      <c r="E84" s="179"/>
      <c r="F84" s="481" t="s">
        <v>334</v>
      </c>
      <c r="G84" s="509"/>
      <c r="H84" s="510"/>
      <c r="I84" s="511"/>
      <c r="J84" s="512"/>
      <c r="K84" s="513"/>
      <c r="L84" s="92"/>
    </row>
    <row r="85" spans="2:13" ht="60">
      <c r="B85" s="71"/>
      <c r="C85" s="482"/>
      <c r="D85" s="262"/>
      <c r="E85" s="179"/>
      <c r="F85" s="492" t="s">
        <v>343</v>
      </c>
      <c r="G85" s="509"/>
      <c r="H85" s="510"/>
      <c r="I85" s="511"/>
      <c r="J85" s="512"/>
      <c r="K85" s="513"/>
      <c r="L85" s="92"/>
    </row>
    <row r="86" spans="2:13" ht="17.5">
      <c r="B86" s="39"/>
      <c r="C86" s="507" t="s">
        <v>238</v>
      </c>
      <c r="D86" s="519"/>
      <c r="E86" s="505"/>
      <c r="F86" s="525" t="s">
        <v>336</v>
      </c>
      <c r="G86" s="176"/>
      <c r="H86" s="474">
        <v>1</v>
      </c>
      <c r="I86" s="270" t="s">
        <v>177</v>
      </c>
      <c r="J86" s="269"/>
      <c r="K86" s="178" t="str">
        <f>IF(M86,IF(J86&gt;0,H86*J86,0),"")</f>
        <v/>
      </c>
      <c r="L86" s="92"/>
      <c r="M86" s="85" t="b">
        <v>0</v>
      </c>
    </row>
    <row r="87" spans="2:13" ht="16.5">
      <c r="B87" s="71"/>
      <c r="C87" s="482"/>
      <c r="D87" s="262"/>
      <c r="E87" s="179"/>
      <c r="F87" s="481"/>
      <c r="G87" s="509"/>
      <c r="H87" s="510"/>
      <c r="I87" s="511"/>
      <c r="J87" s="512"/>
      <c r="K87" s="513"/>
      <c r="L87" s="92"/>
    </row>
    <row r="88" spans="2:13" ht="72">
      <c r="B88" s="71"/>
      <c r="C88" s="482"/>
      <c r="D88" s="262"/>
      <c r="E88" s="179"/>
      <c r="F88" s="492" t="s">
        <v>342</v>
      </c>
      <c r="G88" s="509"/>
      <c r="H88" s="510"/>
      <c r="I88" s="511"/>
      <c r="J88" s="512"/>
      <c r="K88" s="513"/>
      <c r="L88" s="92"/>
    </row>
    <row r="89" spans="2:13" ht="17.5">
      <c r="B89" s="39"/>
      <c r="C89" s="507" t="s">
        <v>239</v>
      </c>
      <c r="D89" s="519"/>
      <c r="E89" s="505"/>
      <c r="F89" s="525" t="s">
        <v>337</v>
      </c>
      <c r="G89" s="176"/>
      <c r="H89" s="474">
        <v>1</v>
      </c>
      <c r="I89" s="270" t="s">
        <v>177</v>
      </c>
      <c r="J89" s="269"/>
      <c r="K89" s="178" t="str">
        <f>IF(M89,IF(J89&gt;0,H89*J89,0),"")</f>
        <v/>
      </c>
      <c r="L89" s="92"/>
      <c r="M89" s="85" t="b">
        <v>0</v>
      </c>
    </row>
    <row r="90" spans="2:13" ht="16.5">
      <c r="B90" s="71"/>
      <c r="C90" s="482"/>
      <c r="D90" s="262"/>
      <c r="E90" s="179"/>
      <c r="F90" s="481" t="s">
        <v>338</v>
      </c>
      <c r="G90" s="509"/>
      <c r="H90" s="510"/>
      <c r="I90" s="511"/>
      <c r="J90" s="512"/>
      <c r="K90" s="513"/>
      <c r="L90" s="92"/>
    </row>
    <row r="91" spans="2:13" ht="24">
      <c r="B91" s="71"/>
      <c r="C91" s="482"/>
      <c r="D91" s="262"/>
      <c r="E91" s="179"/>
      <c r="F91" s="492" t="s">
        <v>341</v>
      </c>
      <c r="G91" s="509"/>
      <c r="H91" s="510"/>
      <c r="I91" s="511"/>
      <c r="J91" s="512"/>
      <c r="K91" s="513"/>
      <c r="L91" s="92"/>
    </row>
    <row r="92" spans="2:13" ht="17.5">
      <c r="B92" s="39"/>
      <c r="C92" s="507" t="s">
        <v>240</v>
      </c>
      <c r="D92" s="519"/>
      <c r="E92" s="505"/>
      <c r="F92" s="525" t="s">
        <v>339</v>
      </c>
      <c r="G92" s="176"/>
      <c r="H92" s="474">
        <v>1</v>
      </c>
      <c r="I92" s="270" t="s">
        <v>177</v>
      </c>
      <c r="J92" s="269"/>
      <c r="K92" s="178" t="str">
        <f>IF(M92,IF(J92&gt;0,H92*J92,0),"")</f>
        <v/>
      </c>
      <c r="L92" s="92"/>
      <c r="M92" s="85" t="b">
        <v>0</v>
      </c>
    </row>
    <row r="93" spans="2:13" ht="16.5">
      <c r="B93" s="71"/>
      <c r="C93" s="482"/>
      <c r="D93" s="262"/>
      <c r="E93" s="179"/>
      <c r="F93" s="481"/>
      <c r="G93" s="509"/>
      <c r="H93" s="510"/>
      <c r="I93" s="511"/>
      <c r="J93" s="512"/>
      <c r="K93" s="513"/>
      <c r="L93" s="92"/>
    </row>
    <row r="94" spans="2:13" ht="16.5">
      <c r="B94" s="71"/>
      <c r="C94" s="482"/>
      <c r="D94" s="262"/>
      <c r="E94" s="179"/>
      <c r="F94" s="492" t="s">
        <v>340</v>
      </c>
      <c r="G94" s="509"/>
      <c r="H94" s="510"/>
      <c r="I94" s="511"/>
      <c r="J94" s="512"/>
      <c r="K94" s="513"/>
      <c r="L94" s="92"/>
    </row>
    <row r="95" spans="2:13" ht="16.5">
      <c r="B95" s="488"/>
      <c r="C95" s="490"/>
      <c r="D95" s="489"/>
      <c r="E95" s="505"/>
      <c r="F95" s="506" t="s">
        <v>346</v>
      </c>
      <c r="G95" s="520"/>
      <c r="H95" s="521"/>
      <c r="I95" s="522"/>
      <c r="J95" s="523"/>
      <c r="K95" s="524"/>
      <c r="L95" s="92"/>
    </row>
    <row r="96" spans="2:13" ht="17.5">
      <c r="B96" s="39"/>
      <c r="C96" s="507" t="s">
        <v>241</v>
      </c>
      <c r="D96" s="519"/>
      <c r="E96" s="505"/>
      <c r="F96" s="525" t="s">
        <v>347</v>
      </c>
      <c r="G96" s="176"/>
      <c r="H96" s="474">
        <v>1</v>
      </c>
      <c r="I96" s="270" t="s">
        <v>177</v>
      </c>
      <c r="J96" s="269"/>
      <c r="K96" s="178" t="str">
        <f>IF(M96,IF(J96&gt;0,H96*J96,0),"")</f>
        <v/>
      </c>
      <c r="L96" s="92"/>
      <c r="M96" s="85" t="b">
        <v>0</v>
      </c>
    </row>
    <row r="97" spans="2:13" ht="16.5">
      <c r="B97" s="71"/>
      <c r="C97" s="482"/>
      <c r="D97" s="262"/>
      <c r="E97" s="179"/>
      <c r="F97" s="481"/>
      <c r="G97" s="509"/>
      <c r="H97" s="510"/>
      <c r="I97" s="511"/>
      <c r="J97" s="512"/>
      <c r="K97" s="513"/>
      <c r="L97" s="92"/>
    </row>
    <row r="98" spans="2:13" ht="24">
      <c r="B98" s="71"/>
      <c r="C98" s="482"/>
      <c r="D98" s="262"/>
      <c r="E98" s="179"/>
      <c r="F98" s="492" t="s">
        <v>614</v>
      </c>
      <c r="G98" s="509"/>
      <c r="H98" s="510"/>
      <c r="I98" s="511"/>
      <c r="J98" s="512"/>
      <c r="K98" s="513"/>
      <c r="L98" s="92"/>
    </row>
    <row r="99" spans="2:13" ht="17.5">
      <c r="B99" s="39"/>
      <c r="C99" s="507" t="s">
        <v>242</v>
      </c>
      <c r="D99" s="519"/>
      <c r="E99" s="505"/>
      <c r="F99" s="525" t="s">
        <v>347</v>
      </c>
      <c r="G99" s="176"/>
      <c r="H99" s="474">
        <v>1</v>
      </c>
      <c r="I99" s="270" t="s">
        <v>177</v>
      </c>
      <c r="J99" s="269"/>
      <c r="K99" s="178">
        <f>IF(M99,IF(J99&gt;0,H99*J99,0),"")</f>
        <v>0</v>
      </c>
      <c r="L99" s="92"/>
      <c r="M99" s="85" t="b">
        <v>1</v>
      </c>
    </row>
    <row r="100" spans="2:13" ht="16.5">
      <c r="B100" s="71"/>
      <c r="C100" s="482"/>
      <c r="D100" s="262"/>
      <c r="E100" s="179"/>
      <c r="F100" s="481"/>
      <c r="G100" s="509"/>
      <c r="H100" s="510"/>
      <c r="I100" s="511"/>
      <c r="J100" s="512"/>
      <c r="K100" s="513"/>
      <c r="L100" s="92"/>
    </row>
    <row r="101" spans="2:13" ht="24">
      <c r="B101" s="71"/>
      <c r="C101" s="482"/>
      <c r="D101" s="262"/>
      <c r="E101" s="179"/>
      <c r="F101" s="492" t="s">
        <v>628</v>
      </c>
      <c r="G101" s="509"/>
      <c r="H101" s="510"/>
      <c r="I101" s="511"/>
      <c r="J101" s="512"/>
      <c r="K101" s="513"/>
      <c r="L101" s="92"/>
    </row>
    <row r="102" spans="2:13" ht="17.5">
      <c r="B102" s="39"/>
      <c r="C102" s="507" t="s">
        <v>243</v>
      </c>
      <c r="D102" s="519"/>
      <c r="E102" s="505"/>
      <c r="F102" s="525" t="s">
        <v>604</v>
      </c>
      <c r="G102" s="176"/>
      <c r="H102" s="474">
        <v>1</v>
      </c>
      <c r="I102" s="270" t="s">
        <v>177</v>
      </c>
      <c r="J102" s="269"/>
      <c r="K102" s="178" t="str">
        <f>IF(M102,IF(J102&gt;0,H102*J102,0),"")</f>
        <v/>
      </c>
      <c r="L102" s="92"/>
      <c r="M102" s="85" t="b">
        <v>0</v>
      </c>
    </row>
    <row r="103" spans="2:13" ht="16.5">
      <c r="B103" s="71"/>
      <c r="C103" s="482"/>
      <c r="D103" s="262"/>
      <c r="E103" s="179"/>
      <c r="F103" s="481" t="s">
        <v>605</v>
      </c>
      <c r="G103" s="509"/>
      <c r="H103" s="510"/>
      <c r="I103" s="511"/>
      <c r="J103" s="512"/>
      <c r="K103" s="513"/>
      <c r="L103" s="92"/>
    </row>
    <row r="104" spans="2:13" ht="24">
      <c r="B104" s="71"/>
      <c r="C104" s="482"/>
      <c r="D104" s="262"/>
      <c r="E104" s="179"/>
      <c r="F104" s="492" t="s">
        <v>348</v>
      </c>
      <c r="G104" s="509"/>
      <c r="H104" s="510"/>
      <c r="I104" s="511"/>
      <c r="J104" s="512"/>
      <c r="K104" s="513"/>
      <c r="L104" s="92"/>
    </row>
    <row r="105" spans="2:13" ht="17.5">
      <c r="B105" s="39"/>
      <c r="C105" s="507" t="s">
        <v>244</v>
      </c>
      <c r="D105" s="519"/>
      <c r="E105" s="505"/>
      <c r="F105" s="525" t="s">
        <v>349</v>
      </c>
      <c r="G105" s="176"/>
      <c r="H105" s="474">
        <v>1</v>
      </c>
      <c r="I105" s="270" t="s">
        <v>177</v>
      </c>
      <c r="J105" s="269"/>
      <c r="K105" s="178" t="str">
        <f>IF(M105,IF(J105&gt;0,H105*J105,0),"")</f>
        <v/>
      </c>
      <c r="L105" s="92"/>
      <c r="M105" s="85" t="b">
        <v>0</v>
      </c>
    </row>
    <row r="106" spans="2:13" ht="16.5">
      <c r="B106" s="71"/>
      <c r="C106" s="482"/>
      <c r="D106" s="262"/>
      <c r="E106" s="179"/>
      <c r="F106" s="481" t="s">
        <v>350</v>
      </c>
      <c r="G106" s="509"/>
      <c r="H106" s="510"/>
      <c r="I106" s="511"/>
      <c r="J106" s="512"/>
      <c r="K106" s="513"/>
      <c r="L106" s="92"/>
    </row>
    <row r="107" spans="2:13" ht="36">
      <c r="B107" s="71"/>
      <c r="C107" s="482"/>
      <c r="D107" s="262"/>
      <c r="E107" s="179"/>
      <c r="F107" s="492" t="s">
        <v>351</v>
      </c>
      <c r="G107" s="509"/>
      <c r="H107" s="510"/>
      <c r="I107" s="511"/>
      <c r="J107" s="512"/>
      <c r="K107" s="513"/>
      <c r="L107" s="92"/>
    </row>
    <row r="108" spans="2:13" ht="17.5">
      <c r="B108" s="39"/>
      <c r="C108" s="507" t="s">
        <v>245</v>
      </c>
      <c r="D108" s="519"/>
      <c r="E108" s="505"/>
      <c r="F108" s="545" t="s">
        <v>615</v>
      </c>
      <c r="G108" s="176"/>
      <c r="H108" s="474">
        <v>1</v>
      </c>
      <c r="I108" s="270" t="s">
        <v>177</v>
      </c>
      <c r="J108" s="269"/>
      <c r="K108" s="178" t="str">
        <f>IF(M108,IF(J108&gt;0,H108*J108,0),"")</f>
        <v/>
      </c>
      <c r="L108" s="92"/>
      <c r="M108" s="85" t="b">
        <v>0</v>
      </c>
    </row>
    <row r="109" spans="2:13" ht="16.5">
      <c r="B109" s="71"/>
      <c r="C109" s="482"/>
      <c r="D109" s="262"/>
      <c r="E109" s="179"/>
      <c r="F109" s="481" t="s">
        <v>352</v>
      </c>
      <c r="G109" s="509"/>
      <c r="H109" s="510"/>
      <c r="I109" s="511"/>
      <c r="J109" s="512"/>
      <c r="K109" s="513"/>
      <c r="L109" s="92"/>
    </row>
    <row r="110" spans="2:13" ht="24">
      <c r="B110" s="71"/>
      <c r="C110" s="482"/>
      <c r="D110" s="262"/>
      <c r="E110" s="179"/>
      <c r="F110" s="492" t="s">
        <v>353</v>
      </c>
      <c r="G110" s="509"/>
      <c r="H110" s="510"/>
      <c r="I110" s="511"/>
      <c r="J110" s="512"/>
      <c r="K110" s="513"/>
      <c r="L110" s="92"/>
    </row>
    <row r="111" spans="2:13" ht="17.5">
      <c r="B111" s="39"/>
      <c r="C111" s="507" t="s">
        <v>246</v>
      </c>
      <c r="D111" s="519"/>
      <c r="E111" s="505"/>
      <c r="F111" s="525" t="s">
        <v>354</v>
      </c>
      <c r="G111" s="176"/>
      <c r="H111" s="474">
        <v>1</v>
      </c>
      <c r="I111" s="270" t="s">
        <v>177</v>
      </c>
      <c r="J111" s="269"/>
      <c r="K111" s="178" t="str">
        <f>IF(M111,IF(J111&gt;0,H111*J111,0),"")</f>
        <v/>
      </c>
      <c r="L111" s="92"/>
      <c r="M111" s="85" t="b">
        <v>0</v>
      </c>
    </row>
    <row r="112" spans="2:13" ht="16.5">
      <c r="B112" s="71"/>
      <c r="C112" s="482"/>
      <c r="D112" s="262"/>
      <c r="E112" s="179"/>
      <c r="F112" s="481"/>
      <c r="G112" s="509"/>
      <c r="H112" s="510"/>
      <c r="I112" s="511"/>
      <c r="J112" s="512"/>
      <c r="K112" s="513"/>
      <c r="L112" s="92"/>
    </row>
    <row r="113" spans="2:13" ht="36">
      <c r="B113" s="71"/>
      <c r="C113" s="482"/>
      <c r="D113" s="262"/>
      <c r="E113" s="179"/>
      <c r="F113" s="544" t="s">
        <v>617</v>
      </c>
      <c r="G113" s="509"/>
      <c r="H113" s="510"/>
      <c r="I113" s="511"/>
      <c r="J113" s="512"/>
      <c r="K113" s="513"/>
      <c r="L113" s="92"/>
    </row>
    <row r="114" spans="2:13" ht="16.5">
      <c r="B114" s="488"/>
      <c r="C114" s="490"/>
      <c r="D114" s="489"/>
      <c r="E114" s="505"/>
      <c r="F114" s="506" t="s">
        <v>355</v>
      </c>
      <c r="G114" s="520"/>
      <c r="H114" s="521"/>
      <c r="I114" s="522"/>
      <c r="J114" s="523"/>
      <c r="K114" s="524"/>
      <c r="L114" s="92"/>
    </row>
    <row r="115" spans="2:13" ht="17.5">
      <c r="B115" s="39"/>
      <c r="C115" s="507" t="s">
        <v>247</v>
      </c>
      <c r="D115" s="519"/>
      <c r="E115" s="505"/>
      <c r="F115" s="525" t="s">
        <v>356</v>
      </c>
      <c r="G115" s="176"/>
      <c r="H115" s="474">
        <v>1</v>
      </c>
      <c r="I115" s="270" t="s">
        <v>177</v>
      </c>
      <c r="J115" s="269"/>
      <c r="K115" s="178">
        <f>IF(M115,IF(J115&gt;0,H115*J115,0),"")</f>
        <v>0</v>
      </c>
      <c r="L115" s="92"/>
      <c r="M115" s="85" t="b">
        <v>1</v>
      </c>
    </row>
    <row r="116" spans="2:13" ht="16.5">
      <c r="B116" s="71"/>
      <c r="C116" s="482"/>
      <c r="D116" s="262"/>
      <c r="E116" s="179"/>
      <c r="F116" s="481"/>
      <c r="G116" s="509"/>
      <c r="H116" s="510"/>
      <c r="I116" s="511"/>
      <c r="J116" s="512"/>
      <c r="K116" s="513"/>
      <c r="L116" s="92"/>
    </row>
    <row r="117" spans="2:13" ht="16.5">
      <c r="B117" s="71"/>
      <c r="C117" s="482"/>
      <c r="D117" s="262"/>
      <c r="E117" s="179"/>
      <c r="F117" s="492" t="s">
        <v>629</v>
      </c>
      <c r="G117" s="509"/>
      <c r="H117" s="510"/>
      <c r="I117" s="511"/>
      <c r="J117" s="512"/>
      <c r="K117" s="513"/>
      <c r="L117" s="92"/>
    </row>
    <row r="118" spans="2:13" ht="17.5">
      <c r="B118" s="39"/>
      <c r="C118" s="507" t="s">
        <v>248</v>
      </c>
      <c r="D118" s="519"/>
      <c r="E118" s="505"/>
      <c r="F118" s="525" t="s">
        <v>357</v>
      </c>
      <c r="G118" s="176"/>
      <c r="H118" s="474">
        <v>1</v>
      </c>
      <c r="I118" s="270" t="s">
        <v>177</v>
      </c>
      <c r="J118" s="269"/>
      <c r="K118" s="178" t="str">
        <f>IF(M118,IF(J118&gt;0,H118*J118,0),"")</f>
        <v/>
      </c>
      <c r="L118" s="92"/>
      <c r="M118" s="85" t="b">
        <v>0</v>
      </c>
    </row>
    <row r="119" spans="2:13" ht="16.5">
      <c r="B119" s="71"/>
      <c r="C119" s="482"/>
      <c r="D119" s="262"/>
      <c r="E119" s="179"/>
      <c r="F119" s="481"/>
      <c r="G119" s="509"/>
      <c r="H119" s="510"/>
      <c r="I119" s="511"/>
      <c r="J119" s="512"/>
      <c r="K119" s="513"/>
      <c r="L119" s="92"/>
    </row>
    <row r="120" spans="2:13" ht="16.5">
      <c r="B120" s="71"/>
      <c r="C120" s="482"/>
      <c r="D120" s="262"/>
      <c r="E120" s="179"/>
      <c r="F120" s="492" t="s">
        <v>360</v>
      </c>
      <c r="G120" s="509"/>
      <c r="H120" s="510"/>
      <c r="I120" s="511"/>
      <c r="J120" s="512"/>
      <c r="K120" s="513"/>
      <c r="L120" s="92"/>
    </row>
    <row r="121" spans="2:13" ht="17.5">
      <c r="B121" s="39"/>
      <c r="C121" s="507" t="s">
        <v>249</v>
      </c>
      <c r="D121" s="519"/>
      <c r="E121" s="505"/>
      <c r="F121" s="525" t="s">
        <v>358</v>
      </c>
      <c r="G121" s="176"/>
      <c r="H121" s="474">
        <v>1</v>
      </c>
      <c r="I121" s="270" t="s">
        <v>177</v>
      </c>
      <c r="J121" s="269"/>
      <c r="K121" s="178">
        <f>IF(M121,IF(J121&gt;0,H121*J121,0),"")</f>
        <v>0</v>
      </c>
      <c r="L121" s="92"/>
      <c r="M121" s="85" t="b">
        <v>1</v>
      </c>
    </row>
    <row r="122" spans="2:13" ht="16.5">
      <c r="B122" s="71"/>
      <c r="C122" s="482"/>
      <c r="D122" s="262"/>
      <c r="E122" s="179"/>
      <c r="F122" s="481" t="s">
        <v>359</v>
      </c>
      <c r="G122" s="509"/>
      <c r="H122" s="510"/>
      <c r="I122" s="511"/>
      <c r="J122" s="512"/>
      <c r="K122" s="513"/>
      <c r="L122" s="92"/>
    </row>
    <row r="123" spans="2:13" ht="36">
      <c r="B123" s="71"/>
      <c r="C123" s="482"/>
      <c r="D123" s="262"/>
      <c r="E123" s="179"/>
      <c r="F123" s="492" t="s">
        <v>630</v>
      </c>
      <c r="G123" s="509"/>
      <c r="H123" s="510"/>
      <c r="I123" s="511"/>
      <c r="J123" s="512"/>
      <c r="K123" s="513"/>
      <c r="L123" s="92"/>
    </row>
    <row r="124" spans="2:13" ht="16.5">
      <c r="B124" s="488"/>
      <c r="C124" s="490"/>
      <c r="D124" s="489"/>
      <c r="E124" s="505"/>
      <c r="F124" s="506" t="s">
        <v>361</v>
      </c>
      <c r="G124" s="520"/>
      <c r="H124" s="521"/>
      <c r="I124" s="522"/>
      <c r="J124" s="523"/>
      <c r="K124" s="524"/>
      <c r="L124" s="92"/>
    </row>
    <row r="125" spans="2:13" ht="17.5">
      <c r="B125" s="39"/>
      <c r="C125" s="507" t="s">
        <v>250</v>
      </c>
      <c r="D125" s="519"/>
      <c r="E125" s="505"/>
      <c r="F125" s="525" t="s">
        <v>362</v>
      </c>
      <c r="G125" s="176"/>
      <c r="H125" s="474">
        <v>1</v>
      </c>
      <c r="I125" s="270" t="s">
        <v>177</v>
      </c>
      <c r="J125" s="269"/>
      <c r="K125" s="178" t="str">
        <f>IF(M125,IF(J125&gt;0,H125*J125,0),"")</f>
        <v/>
      </c>
      <c r="L125" s="92"/>
      <c r="M125" s="85" t="b">
        <v>0</v>
      </c>
    </row>
    <row r="126" spans="2:13" ht="16.5">
      <c r="B126" s="71"/>
      <c r="C126" s="482"/>
      <c r="D126" s="262"/>
      <c r="E126" s="179"/>
      <c r="F126" s="481"/>
      <c r="G126" s="509"/>
      <c r="H126" s="510"/>
      <c r="I126" s="511"/>
      <c r="J126" s="512"/>
      <c r="K126" s="513"/>
      <c r="L126" s="92"/>
    </row>
    <row r="127" spans="2:13" ht="16.5">
      <c r="B127" s="71"/>
      <c r="C127" s="482"/>
      <c r="D127" s="262"/>
      <c r="E127" s="179"/>
      <c r="F127" s="492" t="s">
        <v>369</v>
      </c>
      <c r="G127" s="509"/>
      <c r="H127" s="510"/>
      <c r="I127" s="511"/>
      <c r="J127" s="512"/>
      <c r="K127" s="513"/>
      <c r="L127" s="92"/>
    </row>
    <row r="128" spans="2:13" ht="17.5">
      <c r="B128" s="39"/>
      <c r="C128" s="507" t="s">
        <v>251</v>
      </c>
      <c r="D128" s="519"/>
      <c r="E128" s="505"/>
      <c r="F128" s="525" t="s">
        <v>363</v>
      </c>
      <c r="G128" s="176"/>
      <c r="H128" s="474">
        <v>1</v>
      </c>
      <c r="I128" s="270" t="s">
        <v>177</v>
      </c>
      <c r="J128" s="269"/>
      <c r="K128" s="178" t="str">
        <f>IF(M128,IF(J128&gt;0,H128*J128,0),"")</f>
        <v/>
      </c>
      <c r="L128" s="92"/>
      <c r="M128" s="85" t="b">
        <v>0</v>
      </c>
    </row>
    <row r="129" spans="2:13" ht="16.5">
      <c r="B129" s="71"/>
      <c r="C129" s="482"/>
      <c r="D129" s="262"/>
      <c r="E129" s="179"/>
      <c r="F129" s="481"/>
      <c r="G129" s="509"/>
      <c r="H129" s="510"/>
      <c r="I129" s="511"/>
      <c r="J129" s="512"/>
      <c r="K129" s="513"/>
      <c r="L129" s="92"/>
    </row>
    <row r="130" spans="2:13" ht="24">
      <c r="B130" s="71"/>
      <c r="C130" s="482"/>
      <c r="D130" s="262"/>
      <c r="E130" s="179"/>
      <c r="F130" s="492" t="s">
        <v>368</v>
      </c>
      <c r="G130" s="509"/>
      <c r="H130" s="510"/>
      <c r="I130" s="511"/>
      <c r="J130" s="512"/>
      <c r="K130" s="513"/>
      <c r="L130" s="92"/>
    </row>
    <row r="131" spans="2:13" ht="17.5">
      <c r="B131" s="39"/>
      <c r="C131" s="507" t="s">
        <v>252</v>
      </c>
      <c r="D131" s="519"/>
      <c r="E131" s="505"/>
      <c r="F131" s="525" t="s">
        <v>363</v>
      </c>
      <c r="G131" s="176"/>
      <c r="H131" s="474">
        <v>1</v>
      </c>
      <c r="I131" s="270" t="s">
        <v>177</v>
      </c>
      <c r="J131" s="269"/>
      <c r="K131" s="178" t="str">
        <f>IF(M131,IF(J131&gt;0,H131*J131,0),"")</f>
        <v/>
      </c>
      <c r="L131" s="92"/>
      <c r="M131" s="85" t="b">
        <v>0</v>
      </c>
    </row>
    <row r="132" spans="2:13" ht="16.5">
      <c r="B132" s="71"/>
      <c r="C132" s="482"/>
      <c r="D132" s="262"/>
      <c r="E132" s="179"/>
      <c r="F132" s="481"/>
      <c r="G132" s="509"/>
      <c r="H132" s="510"/>
      <c r="I132" s="511"/>
      <c r="J132" s="512"/>
      <c r="K132" s="513"/>
      <c r="L132" s="92"/>
    </row>
    <row r="133" spans="2:13" ht="24">
      <c r="B133" s="71"/>
      <c r="C133" s="482"/>
      <c r="D133" s="262"/>
      <c r="E133" s="179"/>
      <c r="F133" s="492" t="s">
        <v>367</v>
      </c>
      <c r="G133" s="509"/>
      <c r="H133" s="510"/>
      <c r="I133" s="511"/>
      <c r="J133" s="512"/>
      <c r="K133" s="513"/>
      <c r="L133" s="92"/>
    </row>
    <row r="134" spans="2:13" ht="17.5">
      <c r="B134" s="39"/>
      <c r="C134" s="507" t="s">
        <v>253</v>
      </c>
      <c r="D134" s="519"/>
      <c r="E134" s="505"/>
      <c r="F134" s="525" t="s">
        <v>363</v>
      </c>
      <c r="G134" s="176"/>
      <c r="H134" s="474">
        <v>1</v>
      </c>
      <c r="I134" s="270" t="s">
        <v>177</v>
      </c>
      <c r="J134" s="269"/>
      <c r="K134" s="178" t="str">
        <f>IF(M134,IF(J134&gt;0,H134*J134,0),"")</f>
        <v/>
      </c>
      <c r="L134" s="92"/>
      <c r="M134" s="85" t="b">
        <v>0</v>
      </c>
    </row>
    <row r="135" spans="2:13" ht="16.5">
      <c r="B135" s="71"/>
      <c r="C135" s="482"/>
      <c r="D135" s="262"/>
      <c r="E135" s="179"/>
      <c r="F135" s="481"/>
      <c r="G135" s="509"/>
      <c r="H135" s="510"/>
      <c r="I135" s="511"/>
      <c r="J135" s="512"/>
      <c r="K135" s="513"/>
      <c r="L135" s="92"/>
    </row>
    <row r="136" spans="2:13" ht="24">
      <c r="B136" s="71"/>
      <c r="C136" s="482"/>
      <c r="D136" s="262"/>
      <c r="E136" s="179"/>
      <c r="F136" s="492" t="s">
        <v>366</v>
      </c>
      <c r="G136" s="509"/>
      <c r="H136" s="510"/>
      <c r="I136" s="511"/>
      <c r="J136" s="512"/>
      <c r="K136" s="513"/>
      <c r="L136" s="92"/>
    </row>
    <row r="137" spans="2:13" ht="17.5">
      <c r="B137" s="39"/>
      <c r="C137" s="507" t="s">
        <v>254</v>
      </c>
      <c r="D137" s="519"/>
      <c r="E137" s="505"/>
      <c r="F137" s="525" t="s">
        <v>363</v>
      </c>
      <c r="G137" s="176"/>
      <c r="H137" s="474">
        <v>1</v>
      </c>
      <c r="I137" s="270" t="s">
        <v>177</v>
      </c>
      <c r="J137" s="269"/>
      <c r="K137" s="178" t="str">
        <f>IF(M137,IF(J137&gt;0,H137*J137,0),"")</f>
        <v/>
      </c>
      <c r="L137" s="92"/>
      <c r="M137" s="85" t="b">
        <v>0</v>
      </c>
    </row>
    <row r="138" spans="2:13" ht="16.5">
      <c r="B138" s="71"/>
      <c r="C138" s="482"/>
      <c r="D138" s="262"/>
      <c r="E138" s="179"/>
      <c r="F138" s="481"/>
      <c r="G138" s="509"/>
      <c r="H138" s="510"/>
      <c r="I138" s="511"/>
      <c r="J138" s="512"/>
      <c r="K138" s="513"/>
      <c r="L138" s="92"/>
    </row>
    <row r="139" spans="2:13" ht="16.5">
      <c r="B139" s="71"/>
      <c r="C139" s="482"/>
      <c r="D139" s="262"/>
      <c r="E139" s="179"/>
      <c r="F139" s="492" t="s">
        <v>365</v>
      </c>
      <c r="G139" s="509"/>
      <c r="H139" s="510"/>
      <c r="I139" s="511"/>
      <c r="J139" s="512"/>
      <c r="K139" s="513"/>
      <c r="L139" s="92"/>
    </row>
    <row r="140" spans="2:13" ht="17.5">
      <c r="B140" s="39"/>
      <c r="C140" s="507" t="s">
        <v>255</v>
      </c>
      <c r="D140" s="519"/>
      <c r="E140" s="505"/>
      <c r="F140" s="525" t="s">
        <v>363</v>
      </c>
      <c r="G140" s="176"/>
      <c r="H140" s="474">
        <v>1</v>
      </c>
      <c r="I140" s="270" t="s">
        <v>177</v>
      </c>
      <c r="J140" s="269"/>
      <c r="K140" s="178" t="str">
        <f>IF(M140,IF(J140&gt;0,H140*J140,0),"")</f>
        <v/>
      </c>
      <c r="L140" s="92"/>
      <c r="M140" s="85" t="b">
        <v>0</v>
      </c>
    </row>
    <row r="141" spans="2:13" ht="16.5">
      <c r="B141" s="71"/>
      <c r="C141" s="482"/>
      <c r="D141" s="262"/>
      <c r="E141" s="179"/>
      <c r="F141" s="481"/>
      <c r="G141" s="509"/>
      <c r="H141" s="510"/>
      <c r="I141" s="511"/>
      <c r="J141" s="512"/>
      <c r="K141" s="513"/>
      <c r="L141" s="92"/>
    </row>
    <row r="142" spans="2:13" ht="16.5">
      <c r="B142" s="71"/>
      <c r="C142" s="482"/>
      <c r="D142" s="262"/>
      <c r="E142" s="179"/>
      <c r="F142" s="492" t="s">
        <v>364</v>
      </c>
      <c r="G142" s="509"/>
      <c r="H142" s="510"/>
      <c r="I142" s="511"/>
      <c r="J142" s="512"/>
      <c r="K142" s="513"/>
      <c r="L142" s="92"/>
    </row>
    <row r="143" spans="2:13" ht="16.5">
      <c r="B143" s="488"/>
      <c r="C143" s="490"/>
      <c r="D143" s="489"/>
      <c r="E143" s="505"/>
      <c r="F143" s="506" t="s">
        <v>370</v>
      </c>
      <c r="G143" s="520"/>
      <c r="H143" s="521"/>
      <c r="I143" s="522"/>
      <c r="J143" s="523"/>
      <c r="K143" s="524"/>
      <c r="L143" s="92"/>
    </row>
    <row r="144" spans="2:13" ht="17.5">
      <c r="B144" s="39"/>
      <c r="C144" s="507" t="s">
        <v>256</v>
      </c>
      <c r="D144" s="519"/>
      <c r="E144" s="505"/>
      <c r="F144" s="525" t="s">
        <v>480</v>
      </c>
      <c r="G144" s="176"/>
      <c r="H144" s="474">
        <v>1</v>
      </c>
      <c r="I144" s="270" t="s">
        <v>177</v>
      </c>
      <c r="J144" s="269"/>
      <c r="K144" s="178" t="str">
        <f>IF(M144,IF(J144&gt;0,H144*J144,0),"")</f>
        <v/>
      </c>
      <c r="L144" s="92"/>
      <c r="M144" s="85" t="b">
        <v>0</v>
      </c>
    </row>
    <row r="145" spans="2:13" ht="16.5">
      <c r="B145" s="71"/>
      <c r="C145" s="482"/>
      <c r="D145" s="262"/>
      <c r="E145" s="179"/>
      <c r="F145" s="481"/>
      <c r="G145" s="509"/>
      <c r="H145" s="510"/>
      <c r="I145" s="511"/>
      <c r="J145" s="512"/>
      <c r="K145" s="513"/>
      <c r="L145" s="92"/>
    </row>
    <row r="146" spans="2:13" ht="24">
      <c r="B146" s="71"/>
      <c r="C146" s="482"/>
      <c r="D146" s="262"/>
      <c r="E146" s="179"/>
      <c r="F146" s="492" t="s">
        <v>481</v>
      </c>
      <c r="G146" s="509"/>
      <c r="H146" s="510"/>
      <c r="I146" s="511"/>
      <c r="J146" s="512"/>
      <c r="K146" s="513"/>
      <c r="L146" s="92"/>
    </row>
    <row r="147" spans="2:13" ht="17.5">
      <c r="B147" s="39"/>
      <c r="C147" s="507" t="s">
        <v>257</v>
      </c>
      <c r="D147" s="519"/>
      <c r="E147" s="505"/>
      <c r="F147" s="525" t="s">
        <v>482</v>
      </c>
      <c r="G147" s="176"/>
      <c r="H147" s="474">
        <v>1</v>
      </c>
      <c r="I147" s="270" t="s">
        <v>177</v>
      </c>
      <c r="J147" s="269"/>
      <c r="K147" s="178" t="str">
        <f>IF(M147,IF(J147&gt;0,H147*J147,0),"")</f>
        <v/>
      </c>
      <c r="L147" s="92"/>
      <c r="M147" s="85" t="b">
        <v>0</v>
      </c>
    </row>
    <row r="148" spans="2:13" ht="16.5">
      <c r="B148" s="71"/>
      <c r="C148" s="482"/>
      <c r="D148" s="262"/>
      <c r="E148" s="179"/>
      <c r="F148" s="481" t="s">
        <v>483</v>
      </c>
      <c r="G148" s="509"/>
      <c r="H148" s="510"/>
      <c r="I148" s="511"/>
      <c r="J148" s="512"/>
      <c r="K148" s="513"/>
      <c r="L148" s="92"/>
    </row>
    <row r="149" spans="2:13" ht="24">
      <c r="B149" s="71"/>
      <c r="C149" s="482"/>
      <c r="D149" s="262"/>
      <c r="E149" s="179"/>
      <c r="F149" s="492" t="s">
        <v>503</v>
      </c>
      <c r="G149" s="509"/>
      <c r="H149" s="510"/>
      <c r="I149" s="511"/>
      <c r="J149" s="512"/>
      <c r="K149" s="513"/>
      <c r="L149" s="92"/>
    </row>
    <row r="150" spans="2:13" ht="17.5">
      <c r="B150" s="39"/>
      <c r="C150" s="507" t="s">
        <v>258</v>
      </c>
      <c r="D150" s="519"/>
      <c r="E150" s="505"/>
      <c r="F150" s="525" t="s">
        <v>606</v>
      </c>
      <c r="G150" s="176"/>
      <c r="H150" s="474">
        <v>1</v>
      </c>
      <c r="I150" s="270" t="s">
        <v>177</v>
      </c>
      <c r="J150" s="269"/>
      <c r="K150" s="178" t="str">
        <f>IF(M150,IF(J150&gt;0,H150*J150,0),"")</f>
        <v/>
      </c>
      <c r="L150" s="92"/>
      <c r="M150" s="85" t="b">
        <v>0</v>
      </c>
    </row>
    <row r="151" spans="2:13" ht="16.5">
      <c r="B151" s="71"/>
      <c r="C151" s="482"/>
      <c r="D151" s="262"/>
      <c r="E151" s="179"/>
      <c r="F151" s="481" t="s">
        <v>607</v>
      </c>
      <c r="G151" s="509"/>
      <c r="H151" s="510"/>
      <c r="I151" s="511"/>
      <c r="J151" s="512"/>
      <c r="K151" s="513"/>
      <c r="L151" s="92"/>
    </row>
    <row r="152" spans="2:13" ht="24">
      <c r="B152" s="71"/>
      <c r="C152" s="482"/>
      <c r="D152" s="262"/>
      <c r="E152" s="179"/>
      <c r="F152" s="492" t="s">
        <v>503</v>
      </c>
      <c r="G152" s="509"/>
      <c r="H152" s="510"/>
      <c r="I152" s="511"/>
      <c r="J152" s="512"/>
      <c r="K152" s="513"/>
      <c r="L152" s="92"/>
    </row>
    <row r="153" spans="2:13" ht="17.5">
      <c r="B153" s="39"/>
      <c r="C153" s="507" t="s">
        <v>259</v>
      </c>
      <c r="D153" s="519"/>
      <c r="E153" s="505"/>
      <c r="F153" s="525" t="s">
        <v>484</v>
      </c>
      <c r="G153" s="176"/>
      <c r="H153" s="474">
        <v>1</v>
      </c>
      <c r="I153" s="270" t="s">
        <v>177</v>
      </c>
      <c r="J153" s="269"/>
      <c r="K153" s="178">
        <f>IF(M153,IF(J153&gt;0,H153*J153,0),"")</f>
        <v>0</v>
      </c>
      <c r="L153" s="92"/>
      <c r="M153" s="85" t="b">
        <v>1</v>
      </c>
    </row>
    <row r="154" spans="2:13" ht="16.5">
      <c r="B154" s="71"/>
      <c r="C154" s="482"/>
      <c r="D154" s="262"/>
      <c r="E154" s="179"/>
      <c r="F154" s="481" t="s">
        <v>485</v>
      </c>
      <c r="G154" s="509"/>
      <c r="H154" s="510"/>
      <c r="I154" s="511"/>
      <c r="J154" s="512"/>
      <c r="K154" s="513"/>
      <c r="L154" s="92"/>
    </row>
    <row r="155" spans="2:13" ht="36">
      <c r="B155" s="71"/>
      <c r="C155" s="482"/>
      <c r="D155" s="262"/>
      <c r="E155" s="179"/>
      <c r="F155" s="492" t="s">
        <v>631</v>
      </c>
      <c r="G155" s="509"/>
      <c r="H155" s="510"/>
      <c r="I155" s="511"/>
      <c r="J155" s="512"/>
      <c r="K155" s="513"/>
      <c r="L155" s="92"/>
    </row>
    <row r="156" spans="2:13" ht="17.5">
      <c r="B156" s="39"/>
      <c r="C156" s="507" t="s">
        <v>260</v>
      </c>
      <c r="D156" s="519"/>
      <c r="E156" s="505"/>
      <c r="F156" s="525" t="s">
        <v>486</v>
      </c>
      <c r="G156" s="176"/>
      <c r="H156" s="474">
        <v>1</v>
      </c>
      <c r="I156" s="270" t="s">
        <v>177</v>
      </c>
      <c r="J156" s="269"/>
      <c r="K156" s="178" t="str">
        <f>IF(M156,IF(J156&gt;0,H156*J156,0),"")</f>
        <v/>
      </c>
      <c r="L156" s="92"/>
      <c r="M156" s="85" t="b">
        <v>0</v>
      </c>
    </row>
    <row r="157" spans="2:13" ht="16.5">
      <c r="B157" s="71"/>
      <c r="C157" s="482"/>
      <c r="D157" s="262"/>
      <c r="E157" s="179"/>
      <c r="F157" s="481" t="s">
        <v>487</v>
      </c>
      <c r="G157" s="509"/>
      <c r="H157" s="510"/>
      <c r="I157" s="511"/>
      <c r="J157" s="512"/>
      <c r="K157" s="513"/>
      <c r="L157" s="92"/>
    </row>
    <row r="158" spans="2:13" ht="16.5">
      <c r="B158" s="71"/>
      <c r="C158" s="482"/>
      <c r="D158" s="262"/>
      <c r="E158" s="179"/>
      <c r="F158" s="492" t="s">
        <v>504</v>
      </c>
      <c r="G158" s="509"/>
      <c r="H158" s="510"/>
      <c r="I158" s="511"/>
      <c r="J158" s="512"/>
      <c r="K158" s="513"/>
      <c r="L158" s="92"/>
    </row>
    <row r="159" spans="2:13" ht="17.5">
      <c r="B159" s="39"/>
      <c r="C159" s="507" t="s">
        <v>261</v>
      </c>
      <c r="D159" s="519"/>
      <c r="E159" s="505"/>
      <c r="F159" s="525" t="s">
        <v>501</v>
      </c>
      <c r="G159" s="176"/>
      <c r="H159" s="474">
        <v>1</v>
      </c>
      <c r="I159" s="270" t="s">
        <v>177</v>
      </c>
      <c r="J159" s="269"/>
      <c r="K159" s="178">
        <f>IF(M159,IF(J159&gt;0,H159*J159,0),"")</f>
        <v>0</v>
      </c>
      <c r="L159" s="92"/>
      <c r="M159" s="85" t="b">
        <v>1</v>
      </c>
    </row>
    <row r="160" spans="2:13" ht="16.5">
      <c r="B160" s="71"/>
      <c r="C160" s="482"/>
      <c r="D160" s="262"/>
      <c r="E160" s="179"/>
      <c r="F160" s="481" t="s">
        <v>502</v>
      </c>
      <c r="G160" s="509"/>
      <c r="H160" s="510"/>
      <c r="I160" s="511"/>
      <c r="J160" s="512"/>
      <c r="K160" s="513"/>
      <c r="L160" s="92"/>
    </row>
    <row r="161" spans="2:13" ht="36">
      <c r="B161" s="71"/>
      <c r="C161" s="482"/>
      <c r="D161" s="262"/>
      <c r="E161" s="179"/>
      <c r="F161" s="492" t="s">
        <v>631</v>
      </c>
      <c r="G161" s="509"/>
      <c r="H161" s="510"/>
      <c r="I161" s="511"/>
      <c r="J161" s="512"/>
      <c r="K161" s="513"/>
      <c r="L161" s="92"/>
    </row>
    <row r="162" spans="2:13" ht="17.5">
      <c r="B162" s="39"/>
      <c r="C162" s="507" t="s">
        <v>262</v>
      </c>
      <c r="D162" s="519"/>
      <c r="E162" s="505"/>
      <c r="F162" s="525" t="s">
        <v>499</v>
      </c>
      <c r="G162" s="176"/>
      <c r="H162" s="474">
        <v>1</v>
      </c>
      <c r="I162" s="270" t="s">
        <v>177</v>
      </c>
      <c r="J162" s="269"/>
      <c r="K162" s="178" t="str">
        <f>IF(M162,IF(J162&gt;0,H162*J162,0),"")</f>
        <v/>
      </c>
      <c r="L162" s="92"/>
      <c r="M162" s="85" t="b">
        <v>0</v>
      </c>
    </row>
    <row r="163" spans="2:13" ht="16.5">
      <c r="B163" s="71"/>
      <c r="C163" s="482"/>
      <c r="D163" s="262"/>
      <c r="E163" s="179"/>
      <c r="F163" s="481" t="s">
        <v>500</v>
      </c>
      <c r="G163" s="509"/>
      <c r="H163" s="510"/>
      <c r="I163" s="511"/>
      <c r="J163" s="512"/>
      <c r="K163" s="513"/>
      <c r="L163" s="92"/>
    </row>
    <row r="164" spans="2:13" ht="24">
      <c r="B164" s="71"/>
      <c r="C164" s="482"/>
      <c r="D164" s="262"/>
      <c r="E164" s="179"/>
      <c r="F164" s="492" t="s">
        <v>505</v>
      </c>
      <c r="G164" s="509"/>
      <c r="H164" s="510"/>
      <c r="I164" s="511"/>
      <c r="J164" s="512"/>
      <c r="K164" s="513"/>
      <c r="L164" s="92"/>
    </row>
    <row r="165" spans="2:13" ht="17.5">
      <c r="B165" s="39"/>
      <c r="C165" s="507" t="s">
        <v>371</v>
      </c>
      <c r="D165" s="519"/>
      <c r="E165" s="505"/>
      <c r="F165" s="525" t="s">
        <v>264</v>
      </c>
      <c r="G165" s="176"/>
      <c r="H165" s="474">
        <v>1</v>
      </c>
      <c r="I165" s="270" t="s">
        <v>177</v>
      </c>
      <c r="J165" s="269"/>
      <c r="K165" s="178" t="str">
        <f>IF(M165,IF(J165&gt;0,H165*J165,0),"")</f>
        <v/>
      </c>
      <c r="L165" s="92"/>
      <c r="M165" s="85" t="b">
        <v>0</v>
      </c>
    </row>
    <row r="166" spans="2:13" ht="16.5">
      <c r="B166" s="71"/>
      <c r="C166" s="482"/>
      <c r="D166" s="262"/>
      <c r="E166" s="179"/>
      <c r="F166" s="481" t="s">
        <v>265</v>
      </c>
      <c r="G166" s="509"/>
      <c r="H166" s="510"/>
      <c r="I166" s="511"/>
      <c r="J166" s="512"/>
      <c r="K166" s="513"/>
      <c r="L166" s="92"/>
    </row>
    <row r="167" spans="2:13" ht="24">
      <c r="B167" s="71"/>
      <c r="C167" s="482"/>
      <c r="D167" s="262"/>
      <c r="E167" s="179"/>
      <c r="F167" s="492" t="s">
        <v>506</v>
      </c>
      <c r="G167" s="509"/>
      <c r="H167" s="510"/>
      <c r="I167" s="511"/>
      <c r="J167" s="512"/>
      <c r="K167" s="513"/>
      <c r="L167" s="92"/>
    </row>
    <row r="168" spans="2:13" ht="36">
      <c r="B168" s="71"/>
      <c r="C168" s="482"/>
      <c r="D168" s="262"/>
      <c r="E168" s="179"/>
      <c r="F168" s="494" t="s">
        <v>507</v>
      </c>
      <c r="G168" s="509"/>
      <c r="H168" s="510"/>
      <c r="I168" s="511"/>
      <c r="J168" s="512"/>
      <c r="K168" s="513"/>
      <c r="L168" s="92"/>
    </row>
    <row r="169" spans="2:13" ht="17.5">
      <c r="B169" s="39"/>
      <c r="C169" s="507" t="s">
        <v>372</v>
      </c>
      <c r="D169" s="519"/>
      <c r="E169" s="505"/>
      <c r="F169" s="525" t="s">
        <v>497</v>
      </c>
      <c r="G169" s="176"/>
      <c r="H169" s="474">
        <v>1</v>
      </c>
      <c r="I169" s="270" t="s">
        <v>177</v>
      </c>
      <c r="J169" s="269"/>
      <c r="K169" s="178" t="str">
        <f>IF(M169,IF(J169&gt;0,H169*J169,0),"")</f>
        <v/>
      </c>
      <c r="L169" s="92"/>
      <c r="M169" s="85" t="b">
        <v>0</v>
      </c>
    </row>
    <row r="170" spans="2:13" ht="16.5">
      <c r="B170" s="71"/>
      <c r="C170" s="482"/>
      <c r="D170" s="262"/>
      <c r="E170" s="179"/>
      <c r="F170" s="481" t="s">
        <v>498</v>
      </c>
      <c r="G170" s="509"/>
      <c r="H170" s="510"/>
      <c r="I170" s="511"/>
      <c r="J170" s="512"/>
      <c r="K170" s="513"/>
      <c r="L170" s="92"/>
    </row>
    <row r="171" spans="2:13" ht="16.5">
      <c r="B171" s="71"/>
      <c r="C171" s="482"/>
      <c r="D171" s="262"/>
      <c r="E171" s="179"/>
      <c r="F171" s="492" t="s">
        <v>508</v>
      </c>
      <c r="G171" s="509"/>
      <c r="H171" s="510"/>
      <c r="I171" s="511"/>
      <c r="J171" s="512"/>
      <c r="K171" s="513"/>
      <c r="L171" s="92"/>
    </row>
    <row r="172" spans="2:13" ht="17.5">
      <c r="B172" s="39"/>
      <c r="C172" s="507" t="s">
        <v>373</v>
      </c>
      <c r="D172" s="519"/>
      <c r="E172" s="505"/>
      <c r="F172" s="525" t="s">
        <v>266</v>
      </c>
      <c r="G172" s="176"/>
      <c r="H172" s="474">
        <v>1</v>
      </c>
      <c r="I172" s="270" t="s">
        <v>177</v>
      </c>
      <c r="J172" s="269"/>
      <c r="K172" s="178" t="str">
        <f>IF(M172,IF(J172&gt;0,H172*J172,0),"")</f>
        <v/>
      </c>
      <c r="L172" s="92"/>
      <c r="M172" s="85" t="b">
        <v>0</v>
      </c>
    </row>
    <row r="173" spans="2:13" ht="16.5">
      <c r="B173" s="71"/>
      <c r="C173" s="482"/>
      <c r="D173" s="262"/>
      <c r="E173" s="179"/>
      <c r="F173" s="481" t="s">
        <v>267</v>
      </c>
      <c r="G173" s="509"/>
      <c r="H173" s="510"/>
      <c r="I173" s="511"/>
      <c r="J173" s="512"/>
      <c r="K173" s="513"/>
      <c r="L173" s="92"/>
    </row>
    <row r="174" spans="2:13" ht="36">
      <c r="B174" s="71"/>
      <c r="C174" s="482"/>
      <c r="D174" s="262"/>
      <c r="E174" s="179"/>
      <c r="F174" s="492" t="s">
        <v>509</v>
      </c>
      <c r="G174" s="509"/>
      <c r="H174" s="510"/>
      <c r="I174" s="511"/>
      <c r="J174" s="512"/>
      <c r="K174" s="513"/>
      <c r="L174" s="92"/>
    </row>
    <row r="175" spans="2:13" ht="36">
      <c r="B175" s="71"/>
      <c r="C175" s="482"/>
      <c r="D175" s="262"/>
      <c r="E175" s="179"/>
      <c r="F175" s="494" t="s">
        <v>510</v>
      </c>
      <c r="G175" s="509"/>
      <c r="H175" s="510"/>
      <c r="I175" s="511"/>
      <c r="J175" s="512"/>
      <c r="K175" s="513"/>
      <c r="L175" s="92"/>
    </row>
    <row r="176" spans="2:13" ht="17.5">
      <c r="B176" s="39"/>
      <c r="C176" s="507" t="s">
        <v>374</v>
      </c>
      <c r="D176" s="519"/>
      <c r="E176" s="505"/>
      <c r="F176" s="525" t="s">
        <v>488</v>
      </c>
      <c r="G176" s="176"/>
      <c r="H176" s="474">
        <v>1</v>
      </c>
      <c r="I176" s="270" t="s">
        <v>177</v>
      </c>
      <c r="J176" s="269"/>
      <c r="K176" s="178" t="str">
        <f>IF(M176,IF(J176&gt;0,H176*J176,0),"")</f>
        <v/>
      </c>
      <c r="L176" s="92"/>
      <c r="M176" s="85" t="b">
        <v>0</v>
      </c>
    </row>
    <row r="177" spans="2:13" ht="16.5">
      <c r="B177" s="71"/>
      <c r="C177" s="482"/>
      <c r="D177" s="262"/>
      <c r="E177" s="179"/>
      <c r="F177" s="481"/>
      <c r="G177" s="509"/>
      <c r="H177" s="510"/>
      <c r="I177" s="511"/>
      <c r="J177" s="512"/>
      <c r="K177" s="513"/>
      <c r="L177" s="92"/>
    </row>
    <row r="178" spans="2:13" ht="16.5">
      <c r="B178" s="71"/>
      <c r="C178" s="482"/>
      <c r="D178" s="262"/>
      <c r="E178" s="179"/>
      <c r="F178" s="492" t="s">
        <v>511</v>
      </c>
      <c r="G178" s="509"/>
      <c r="H178" s="510"/>
      <c r="I178" s="511"/>
      <c r="J178" s="512"/>
      <c r="K178" s="513"/>
      <c r="L178" s="92"/>
    </row>
    <row r="179" spans="2:13" ht="17.5">
      <c r="B179" s="39"/>
      <c r="C179" s="507" t="s">
        <v>375</v>
      </c>
      <c r="D179" s="519"/>
      <c r="E179" s="505"/>
      <c r="F179" s="525" t="s">
        <v>495</v>
      </c>
      <c r="G179" s="176"/>
      <c r="H179" s="474">
        <v>1</v>
      </c>
      <c r="I179" s="270" t="s">
        <v>177</v>
      </c>
      <c r="J179" s="269"/>
      <c r="K179" s="178" t="str">
        <f>IF(M179,IF(J179&gt;0,H179*J179,0),"")</f>
        <v/>
      </c>
      <c r="L179" s="92"/>
      <c r="M179" s="85" t="b">
        <v>0</v>
      </c>
    </row>
    <row r="180" spans="2:13" ht="16.5">
      <c r="B180" s="71"/>
      <c r="C180" s="482"/>
      <c r="D180" s="262"/>
      <c r="E180" s="179"/>
      <c r="F180" s="481" t="s">
        <v>496</v>
      </c>
      <c r="G180" s="509"/>
      <c r="H180" s="510"/>
      <c r="I180" s="511"/>
      <c r="J180" s="512"/>
      <c r="K180" s="513"/>
      <c r="L180" s="92"/>
    </row>
    <row r="181" spans="2:13" ht="24">
      <c r="B181" s="71"/>
      <c r="C181" s="482"/>
      <c r="D181" s="262"/>
      <c r="E181" s="179"/>
      <c r="F181" s="492" t="s">
        <v>512</v>
      </c>
      <c r="G181" s="509"/>
      <c r="H181" s="510"/>
      <c r="I181" s="511"/>
      <c r="J181" s="512"/>
      <c r="K181" s="513"/>
      <c r="L181" s="92"/>
    </row>
    <row r="182" spans="2:13" ht="17.5">
      <c r="B182" s="39"/>
      <c r="C182" s="507" t="s">
        <v>376</v>
      </c>
      <c r="D182" s="519"/>
      <c r="E182" s="505"/>
      <c r="F182" s="525" t="s">
        <v>494</v>
      </c>
      <c r="G182" s="176"/>
      <c r="H182" s="474">
        <v>1</v>
      </c>
      <c r="I182" s="270" t="s">
        <v>177</v>
      </c>
      <c r="J182" s="269"/>
      <c r="K182" s="178" t="str">
        <f>IF(M182,IF(J182&gt;0,H182*J182,0),"")</f>
        <v/>
      </c>
      <c r="L182" s="92"/>
      <c r="M182" s="85" t="b">
        <v>0</v>
      </c>
    </row>
    <row r="183" spans="2:13" ht="16.5">
      <c r="B183" s="71"/>
      <c r="C183" s="482"/>
      <c r="D183" s="262"/>
      <c r="E183" s="179"/>
      <c r="F183" s="481" t="s">
        <v>268</v>
      </c>
      <c r="G183" s="509"/>
      <c r="H183" s="510"/>
      <c r="I183" s="511"/>
      <c r="J183" s="512"/>
      <c r="K183" s="513"/>
      <c r="L183" s="92"/>
    </row>
    <row r="184" spans="2:13" ht="16.5">
      <c r="B184" s="71"/>
      <c r="C184" s="482"/>
      <c r="D184" s="262"/>
      <c r="E184" s="179"/>
      <c r="F184" s="492" t="s">
        <v>513</v>
      </c>
      <c r="G184" s="509"/>
      <c r="H184" s="510"/>
      <c r="I184" s="511"/>
      <c r="J184" s="512"/>
      <c r="K184" s="513"/>
      <c r="L184" s="92"/>
    </row>
    <row r="185" spans="2:13" ht="36">
      <c r="B185" s="71"/>
      <c r="C185" s="482"/>
      <c r="D185" s="262"/>
      <c r="E185" s="179"/>
      <c r="F185" s="546" t="s">
        <v>514</v>
      </c>
      <c r="G185" s="509"/>
      <c r="H185" s="510"/>
      <c r="I185" s="511"/>
      <c r="J185" s="512"/>
      <c r="K185" s="513"/>
      <c r="L185" s="92"/>
    </row>
    <row r="186" spans="2:13" ht="17.5">
      <c r="B186" s="39"/>
      <c r="C186" s="507" t="s">
        <v>377</v>
      </c>
      <c r="D186" s="519"/>
      <c r="E186" s="505"/>
      <c r="F186" s="525" t="s">
        <v>492</v>
      </c>
      <c r="G186" s="176"/>
      <c r="H186" s="474">
        <v>1</v>
      </c>
      <c r="I186" s="270" t="s">
        <v>177</v>
      </c>
      <c r="J186" s="269"/>
      <c r="K186" s="178" t="str">
        <f>IF(M186,IF(J186&gt;0,H186*J186,0),"")</f>
        <v/>
      </c>
      <c r="L186" s="92"/>
      <c r="M186" s="85" t="b">
        <v>0</v>
      </c>
    </row>
    <row r="187" spans="2:13" ht="16.5">
      <c r="B187" s="71"/>
      <c r="C187" s="482"/>
      <c r="D187" s="262"/>
      <c r="E187" s="179"/>
      <c r="F187" s="481" t="s">
        <v>493</v>
      </c>
      <c r="G187" s="509"/>
      <c r="H187" s="510"/>
      <c r="I187" s="511"/>
      <c r="J187" s="512"/>
      <c r="K187" s="513"/>
      <c r="L187" s="92"/>
    </row>
    <row r="188" spans="2:13" ht="24">
      <c r="B188" s="71"/>
      <c r="C188" s="482"/>
      <c r="D188" s="262"/>
      <c r="E188" s="179"/>
      <c r="F188" s="492" t="s">
        <v>515</v>
      </c>
      <c r="G188" s="509"/>
      <c r="H188" s="510"/>
      <c r="I188" s="511"/>
      <c r="J188" s="512"/>
      <c r="K188" s="513"/>
      <c r="L188" s="92"/>
    </row>
    <row r="189" spans="2:13" ht="17.5">
      <c r="B189" s="39"/>
      <c r="C189" s="507" t="s">
        <v>378</v>
      </c>
      <c r="D189" s="519"/>
      <c r="E189" s="505"/>
      <c r="F189" s="525" t="s">
        <v>491</v>
      </c>
      <c r="G189" s="176"/>
      <c r="H189" s="474">
        <v>1</v>
      </c>
      <c r="I189" s="270" t="s">
        <v>177</v>
      </c>
      <c r="J189" s="269"/>
      <c r="K189" s="178" t="str">
        <f>IF(M189,IF(J189&gt;0,H189*J189,0),"")</f>
        <v/>
      </c>
      <c r="L189" s="92"/>
      <c r="M189" s="85" t="b">
        <v>0</v>
      </c>
    </row>
    <row r="190" spans="2:13" ht="25">
      <c r="B190" s="71"/>
      <c r="C190" s="482"/>
      <c r="D190" s="262"/>
      <c r="E190" s="179"/>
      <c r="F190" s="481" t="s">
        <v>490</v>
      </c>
      <c r="G190" s="509"/>
      <c r="H190" s="510"/>
      <c r="I190" s="511"/>
      <c r="J190" s="512"/>
      <c r="K190" s="513"/>
      <c r="L190" s="92"/>
    </row>
    <row r="191" spans="2:13" ht="16.5">
      <c r="B191" s="71"/>
      <c r="C191" s="482"/>
      <c r="D191" s="262"/>
      <c r="E191" s="179"/>
      <c r="F191" s="492" t="s">
        <v>516</v>
      </c>
      <c r="G191" s="509"/>
      <c r="H191" s="510"/>
      <c r="I191" s="511"/>
      <c r="J191" s="512"/>
      <c r="K191" s="513"/>
      <c r="L191" s="92"/>
    </row>
    <row r="192" spans="2:13" ht="17.5">
      <c r="B192" s="39"/>
      <c r="C192" s="507" t="s">
        <v>379</v>
      </c>
      <c r="D192" s="519"/>
      <c r="E192" s="505"/>
      <c r="F192" s="525" t="s">
        <v>489</v>
      </c>
      <c r="G192" s="176"/>
      <c r="H192" s="474">
        <v>1</v>
      </c>
      <c r="I192" s="270" t="s">
        <v>177</v>
      </c>
      <c r="J192" s="269"/>
      <c r="K192" s="178" t="str">
        <f>IF(M192,IF(J192&gt;0,H192*J192,0),"")</f>
        <v/>
      </c>
      <c r="L192" s="92"/>
      <c r="M192" s="85" t="b">
        <v>0</v>
      </c>
    </row>
    <row r="193" spans="2:13" ht="25">
      <c r="B193" s="71"/>
      <c r="C193" s="482"/>
      <c r="D193" s="262"/>
      <c r="E193" s="179"/>
      <c r="F193" s="481" t="s">
        <v>490</v>
      </c>
      <c r="G193" s="509"/>
      <c r="H193" s="510"/>
      <c r="I193" s="511"/>
      <c r="J193" s="512"/>
      <c r="K193" s="513"/>
      <c r="L193" s="92"/>
    </row>
    <row r="194" spans="2:13" ht="24">
      <c r="B194" s="71"/>
      <c r="C194" s="482"/>
      <c r="D194" s="262"/>
      <c r="E194" s="179"/>
      <c r="F194" s="492" t="s">
        <v>517</v>
      </c>
      <c r="G194" s="509"/>
      <c r="H194" s="510"/>
      <c r="I194" s="511"/>
      <c r="J194" s="512"/>
      <c r="K194" s="513"/>
      <c r="L194" s="92"/>
    </row>
    <row r="195" spans="2:13" ht="16.5">
      <c r="B195" s="488"/>
      <c r="C195" s="490"/>
      <c r="D195" s="489"/>
      <c r="E195" s="505"/>
      <c r="F195" s="506" t="s">
        <v>381</v>
      </c>
      <c r="G195" s="520"/>
      <c r="H195" s="521"/>
      <c r="I195" s="522"/>
      <c r="J195" s="523"/>
      <c r="K195" s="524"/>
      <c r="L195" s="92"/>
    </row>
    <row r="196" spans="2:13" ht="17.5">
      <c r="B196" s="39"/>
      <c r="C196" s="507" t="s">
        <v>380</v>
      </c>
      <c r="D196" s="519"/>
      <c r="E196" s="505"/>
      <c r="F196" s="525" t="s">
        <v>527</v>
      </c>
      <c r="G196" s="176"/>
      <c r="H196" s="474">
        <v>1</v>
      </c>
      <c r="I196" s="270" t="s">
        <v>177</v>
      </c>
      <c r="J196" s="269"/>
      <c r="K196" s="178" t="str">
        <f>IF(M196,IF(J196&gt;0,H196*J196,0),"")</f>
        <v/>
      </c>
      <c r="L196" s="92"/>
      <c r="M196" s="85" t="b">
        <v>0</v>
      </c>
    </row>
    <row r="197" spans="2:13" ht="16.5">
      <c r="B197" s="71"/>
      <c r="C197" s="482"/>
      <c r="D197" s="262"/>
      <c r="E197" s="179"/>
      <c r="F197" s="481" t="s">
        <v>528</v>
      </c>
      <c r="G197" s="509"/>
      <c r="H197" s="510"/>
      <c r="I197" s="511"/>
      <c r="J197" s="512"/>
      <c r="K197" s="513"/>
      <c r="L197" s="92"/>
    </row>
    <row r="198" spans="2:13" ht="24">
      <c r="B198" s="71"/>
      <c r="C198" s="482"/>
      <c r="D198" s="262"/>
      <c r="E198" s="179"/>
      <c r="F198" s="492" t="s">
        <v>526</v>
      </c>
      <c r="G198" s="509"/>
      <c r="H198" s="510"/>
      <c r="I198" s="511"/>
      <c r="J198" s="512"/>
      <c r="K198" s="513"/>
      <c r="L198" s="92"/>
    </row>
    <row r="199" spans="2:13" ht="17.5">
      <c r="B199" s="39"/>
      <c r="C199" s="507" t="s">
        <v>382</v>
      </c>
      <c r="D199" s="519"/>
      <c r="E199" s="505"/>
      <c r="F199" s="525" t="s">
        <v>529</v>
      </c>
      <c r="G199" s="176"/>
      <c r="H199" s="474">
        <v>1</v>
      </c>
      <c r="I199" s="270" t="s">
        <v>177</v>
      </c>
      <c r="J199" s="269"/>
      <c r="K199" s="178" t="str">
        <f>IF(M199,IF(J199&gt;0,H199*J199,0),"")</f>
        <v/>
      </c>
      <c r="L199" s="92"/>
      <c r="M199" s="85" t="b">
        <v>0</v>
      </c>
    </row>
    <row r="200" spans="2:13" ht="16.5">
      <c r="B200" s="71"/>
      <c r="C200" s="482"/>
      <c r="D200" s="262"/>
      <c r="E200" s="179"/>
      <c r="F200" s="481" t="s">
        <v>530</v>
      </c>
      <c r="G200" s="509"/>
      <c r="H200" s="510"/>
      <c r="I200" s="511"/>
      <c r="J200" s="512"/>
      <c r="K200" s="513"/>
      <c r="L200" s="92"/>
    </row>
    <row r="201" spans="2:13" ht="16.5">
      <c r="B201" s="71"/>
      <c r="C201" s="482"/>
      <c r="D201" s="262"/>
      <c r="E201" s="179"/>
      <c r="F201" s="492" t="s">
        <v>525</v>
      </c>
      <c r="G201" s="509"/>
      <c r="H201" s="510"/>
      <c r="I201" s="511"/>
      <c r="J201" s="512"/>
      <c r="K201" s="513"/>
      <c r="L201" s="92"/>
    </row>
    <row r="202" spans="2:13" ht="17.5">
      <c r="B202" s="39"/>
      <c r="C202" s="507" t="s">
        <v>383</v>
      </c>
      <c r="D202" s="519"/>
      <c r="E202" s="505"/>
      <c r="F202" s="525" t="s">
        <v>518</v>
      </c>
      <c r="G202" s="176"/>
      <c r="H202" s="474">
        <v>1</v>
      </c>
      <c r="I202" s="270" t="s">
        <v>177</v>
      </c>
      <c r="J202" s="269"/>
      <c r="K202" s="178" t="str">
        <f>IF(M202,IF(J202&gt;0,H202*J202,0),"")</f>
        <v/>
      </c>
      <c r="L202" s="92"/>
      <c r="M202" s="85" t="b">
        <v>0</v>
      </c>
    </row>
    <row r="203" spans="2:13" ht="16.5">
      <c r="B203" s="71"/>
      <c r="C203" s="482"/>
      <c r="D203" s="262"/>
      <c r="E203" s="179"/>
      <c r="F203" s="481"/>
      <c r="G203" s="509"/>
      <c r="H203" s="510"/>
      <c r="I203" s="511"/>
      <c r="J203" s="512"/>
      <c r="K203" s="513"/>
      <c r="L203" s="92"/>
    </row>
    <row r="204" spans="2:13" ht="16.5">
      <c r="B204" s="71"/>
      <c r="C204" s="482"/>
      <c r="D204" s="262"/>
      <c r="E204" s="179"/>
      <c r="F204" s="492" t="s">
        <v>524</v>
      </c>
      <c r="G204" s="509"/>
      <c r="H204" s="510"/>
      <c r="I204" s="511"/>
      <c r="J204" s="512"/>
      <c r="K204" s="513"/>
      <c r="L204" s="92"/>
    </row>
    <row r="205" spans="2:13" ht="17.5">
      <c r="B205" s="39"/>
      <c r="C205" s="507" t="s">
        <v>384</v>
      </c>
      <c r="D205" s="519"/>
      <c r="E205" s="505"/>
      <c r="F205" s="525" t="s">
        <v>531</v>
      </c>
      <c r="G205" s="176"/>
      <c r="H205" s="474">
        <v>1</v>
      </c>
      <c r="I205" s="270" t="s">
        <v>177</v>
      </c>
      <c r="J205" s="269"/>
      <c r="K205" s="178" t="str">
        <f>IF(M205,IF(J205&gt;0,H205*J205,0),"")</f>
        <v/>
      </c>
      <c r="L205" s="92"/>
      <c r="M205" s="85" t="b">
        <v>0</v>
      </c>
    </row>
    <row r="206" spans="2:13" ht="16.5">
      <c r="B206" s="71"/>
      <c r="C206" s="482"/>
      <c r="D206" s="262"/>
      <c r="E206" s="179"/>
      <c r="F206" s="481" t="s">
        <v>532</v>
      </c>
      <c r="G206" s="509"/>
      <c r="H206" s="510"/>
      <c r="I206" s="511"/>
      <c r="J206" s="512"/>
      <c r="K206" s="513"/>
      <c r="L206" s="92"/>
    </row>
    <row r="207" spans="2:13" ht="24">
      <c r="B207" s="71"/>
      <c r="C207" s="482"/>
      <c r="D207" s="262"/>
      <c r="E207" s="179"/>
      <c r="F207" s="492" t="s">
        <v>523</v>
      </c>
      <c r="G207" s="509"/>
      <c r="H207" s="510"/>
      <c r="I207" s="511"/>
      <c r="J207" s="512"/>
      <c r="K207" s="513"/>
      <c r="L207" s="92"/>
    </row>
    <row r="208" spans="2:13" ht="17.5">
      <c r="B208" s="39"/>
      <c r="C208" s="507" t="s">
        <v>385</v>
      </c>
      <c r="D208" s="519"/>
      <c r="E208" s="505"/>
      <c r="F208" s="525" t="s">
        <v>533</v>
      </c>
      <c r="G208" s="176"/>
      <c r="H208" s="474">
        <v>1</v>
      </c>
      <c r="I208" s="270" t="s">
        <v>177</v>
      </c>
      <c r="J208" s="269"/>
      <c r="K208" s="178" t="str">
        <f>IF(M208,IF(J208&gt;0,H208*J208,0),"")</f>
        <v/>
      </c>
      <c r="L208" s="92"/>
      <c r="M208" s="85" t="b">
        <v>0</v>
      </c>
    </row>
    <row r="209" spans="2:13" ht="16.5">
      <c r="B209" s="71"/>
      <c r="C209" s="482"/>
      <c r="D209" s="262"/>
      <c r="E209" s="179"/>
      <c r="F209" s="481" t="s">
        <v>534</v>
      </c>
      <c r="G209" s="509"/>
      <c r="H209" s="510"/>
      <c r="I209" s="511"/>
      <c r="J209" s="512"/>
      <c r="K209" s="513"/>
      <c r="L209" s="92"/>
    </row>
    <row r="210" spans="2:13" ht="16.5">
      <c r="B210" s="71"/>
      <c r="C210" s="482"/>
      <c r="D210" s="262"/>
      <c r="E210" s="179"/>
      <c r="F210" s="492" t="s">
        <v>522</v>
      </c>
      <c r="G210" s="509"/>
      <c r="H210" s="510"/>
      <c r="I210" s="511"/>
      <c r="J210" s="512"/>
      <c r="K210" s="513"/>
      <c r="L210" s="92"/>
    </row>
    <row r="211" spans="2:13" ht="17.5">
      <c r="B211" s="39"/>
      <c r="C211" s="507" t="s">
        <v>386</v>
      </c>
      <c r="D211" s="519"/>
      <c r="E211" s="505"/>
      <c r="F211" s="525" t="s">
        <v>535</v>
      </c>
      <c r="G211" s="176"/>
      <c r="H211" s="474">
        <v>1</v>
      </c>
      <c r="I211" s="270" t="s">
        <v>177</v>
      </c>
      <c r="J211" s="269"/>
      <c r="K211" s="178" t="str">
        <f>IF(M211,IF(J211&gt;0,H211*J211,0),"")</f>
        <v/>
      </c>
      <c r="L211" s="92"/>
      <c r="M211" s="85" t="b">
        <v>0</v>
      </c>
    </row>
    <row r="212" spans="2:13" ht="16.5">
      <c r="B212" s="71"/>
      <c r="C212" s="482"/>
      <c r="D212" s="262"/>
      <c r="E212" s="179"/>
      <c r="F212" s="481" t="s">
        <v>536</v>
      </c>
      <c r="G212" s="509"/>
      <c r="H212" s="510"/>
      <c r="I212" s="511"/>
      <c r="J212" s="512"/>
      <c r="K212" s="513"/>
      <c r="L212" s="92"/>
    </row>
    <row r="213" spans="2:13" ht="84">
      <c r="B213" s="71"/>
      <c r="C213" s="482"/>
      <c r="D213" s="262"/>
      <c r="E213" s="179"/>
      <c r="F213" s="492" t="s">
        <v>521</v>
      </c>
      <c r="G213" s="509"/>
      <c r="H213" s="510"/>
      <c r="I213" s="511"/>
      <c r="J213" s="512"/>
      <c r="K213" s="513"/>
      <c r="L213" s="92"/>
    </row>
    <row r="214" spans="2:13" ht="17.5">
      <c r="B214" s="39"/>
      <c r="C214" s="507" t="s">
        <v>388</v>
      </c>
      <c r="D214" s="519"/>
      <c r="E214" s="505"/>
      <c r="F214" s="525" t="s">
        <v>537</v>
      </c>
      <c r="G214" s="176"/>
      <c r="H214" s="474">
        <v>1</v>
      </c>
      <c r="I214" s="270" t="s">
        <v>177</v>
      </c>
      <c r="J214" s="269"/>
      <c r="K214" s="178">
        <f>IF(M214,IF(J214&gt;0,H214*J214,0),"")</f>
        <v>0</v>
      </c>
      <c r="L214" s="92"/>
      <c r="M214" s="85" t="b">
        <v>1</v>
      </c>
    </row>
    <row r="215" spans="2:13" ht="16.5">
      <c r="B215" s="71"/>
      <c r="C215" s="482"/>
      <c r="D215" s="262"/>
      <c r="E215" s="179"/>
      <c r="F215" s="481" t="s">
        <v>538</v>
      </c>
      <c r="G215" s="509"/>
      <c r="H215" s="510"/>
      <c r="I215" s="511"/>
      <c r="J215" s="512"/>
      <c r="K215" s="513"/>
      <c r="L215" s="92"/>
    </row>
    <row r="216" spans="2:13" ht="24">
      <c r="B216" s="71"/>
      <c r="C216" s="482"/>
      <c r="D216" s="262"/>
      <c r="E216" s="179"/>
      <c r="F216" s="492" t="s">
        <v>632</v>
      </c>
      <c r="G216" s="509"/>
      <c r="H216" s="510"/>
      <c r="I216" s="511"/>
      <c r="J216" s="512"/>
      <c r="K216" s="513"/>
      <c r="L216" s="92"/>
    </row>
    <row r="217" spans="2:13" ht="17.5">
      <c r="B217" s="39"/>
      <c r="C217" s="507" t="s">
        <v>387</v>
      </c>
      <c r="D217" s="519"/>
      <c r="E217" s="505"/>
      <c r="F217" s="525" t="s">
        <v>608</v>
      </c>
      <c r="G217" s="176"/>
      <c r="H217" s="474">
        <v>1</v>
      </c>
      <c r="I217" s="270" t="s">
        <v>177</v>
      </c>
      <c r="J217" s="269"/>
      <c r="K217" s="178" t="str">
        <f>IF(M217,IF(J217&gt;0,H217*J217,0),"")</f>
        <v/>
      </c>
      <c r="L217" s="92"/>
      <c r="M217" s="85" t="b">
        <v>0</v>
      </c>
    </row>
    <row r="218" spans="2:13" ht="16.5">
      <c r="B218" s="71"/>
      <c r="C218" s="482"/>
      <c r="D218" s="262"/>
      <c r="E218" s="179"/>
      <c r="F218" s="481" t="s">
        <v>609</v>
      </c>
      <c r="G218" s="509"/>
      <c r="H218" s="510"/>
      <c r="I218" s="511"/>
      <c r="J218" s="512"/>
      <c r="K218" s="513"/>
      <c r="L218" s="92"/>
    </row>
    <row r="219" spans="2:13" ht="24">
      <c r="B219" s="71"/>
      <c r="C219" s="482"/>
      <c r="D219" s="262"/>
      <c r="E219" s="179"/>
      <c r="F219" s="492" t="s">
        <v>520</v>
      </c>
      <c r="G219" s="509"/>
      <c r="H219" s="510"/>
      <c r="I219" s="511"/>
      <c r="J219" s="512"/>
      <c r="K219" s="513"/>
      <c r="L219" s="92"/>
    </row>
    <row r="220" spans="2:13" ht="17.5">
      <c r="B220" s="39"/>
      <c r="C220" s="507" t="s">
        <v>389</v>
      </c>
      <c r="D220" s="519"/>
      <c r="E220" s="505"/>
      <c r="F220" s="525" t="s">
        <v>519</v>
      </c>
      <c r="G220" s="176"/>
      <c r="H220" s="474">
        <v>1</v>
      </c>
      <c r="I220" s="270" t="s">
        <v>177</v>
      </c>
      <c r="J220" s="269"/>
      <c r="K220" s="178" t="str">
        <f>IF(M220,IF(J220&gt;0,H220*J220,0),"")</f>
        <v/>
      </c>
      <c r="L220" s="92"/>
      <c r="M220" s="85" t="b">
        <v>0</v>
      </c>
    </row>
    <row r="221" spans="2:13" ht="16.5">
      <c r="B221" s="71"/>
      <c r="C221" s="482"/>
      <c r="D221" s="262"/>
      <c r="E221" s="179"/>
      <c r="F221" s="481"/>
      <c r="G221" s="509"/>
      <c r="H221" s="510"/>
      <c r="I221" s="511"/>
      <c r="J221" s="512"/>
      <c r="K221" s="513"/>
      <c r="L221" s="92"/>
    </row>
    <row r="222" spans="2:13" ht="24">
      <c r="B222" s="71"/>
      <c r="C222" s="482"/>
      <c r="D222" s="262"/>
      <c r="E222" s="179"/>
      <c r="F222" s="492" t="s">
        <v>539</v>
      </c>
      <c r="G222" s="509"/>
      <c r="H222" s="510"/>
      <c r="I222" s="511"/>
      <c r="J222" s="512"/>
      <c r="K222" s="513"/>
      <c r="L222" s="92"/>
    </row>
    <row r="223" spans="2:13" ht="16.5">
      <c r="B223" s="488"/>
      <c r="C223" s="490"/>
      <c r="D223" s="489"/>
      <c r="E223" s="505"/>
      <c r="F223" s="506" t="s">
        <v>393</v>
      </c>
      <c r="G223" s="520"/>
      <c r="H223" s="521"/>
      <c r="I223" s="522"/>
      <c r="J223" s="523"/>
      <c r="K223" s="524"/>
      <c r="L223" s="92"/>
    </row>
    <row r="224" spans="2:13" ht="17.5">
      <c r="B224" s="39"/>
      <c r="C224" s="507" t="s">
        <v>390</v>
      </c>
      <c r="D224" s="519"/>
      <c r="E224" s="505"/>
      <c r="F224" s="525" t="s">
        <v>394</v>
      </c>
      <c r="G224" s="176"/>
      <c r="H224" s="474">
        <v>1</v>
      </c>
      <c r="I224" s="270" t="s">
        <v>177</v>
      </c>
      <c r="J224" s="269"/>
      <c r="K224" s="178" t="str">
        <f>IF(M224,IF(J224&gt;0,H224*J224,0),"")</f>
        <v/>
      </c>
      <c r="L224" s="92"/>
      <c r="M224" s="85" t="b">
        <v>0</v>
      </c>
    </row>
    <row r="225" spans="2:13" ht="16.5">
      <c r="B225" s="71"/>
      <c r="C225" s="482"/>
      <c r="D225" s="262"/>
      <c r="E225" s="179"/>
      <c r="F225" s="481"/>
      <c r="G225" s="509"/>
      <c r="H225" s="510"/>
      <c r="I225" s="511"/>
      <c r="J225" s="512"/>
      <c r="K225" s="513"/>
      <c r="L225" s="92"/>
    </row>
    <row r="226" spans="2:13" ht="72">
      <c r="B226" s="71"/>
      <c r="C226" s="482"/>
      <c r="D226" s="262"/>
      <c r="E226" s="179"/>
      <c r="F226" s="492" t="s">
        <v>540</v>
      </c>
      <c r="G226" s="509"/>
      <c r="H226" s="510"/>
      <c r="I226" s="511"/>
      <c r="J226" s="512"/>
      <c r="K226" s="513"/>
      <c r="L226" s="92"/>
    </row>
    <row r="227" spans="2:13" ht="17.5">
      <c r="B227" s="39"/>
      <c r="C227" s="507" t="s">
        <v>391</v>
      </c>
      <c r="D227" s="519"/>
      <c r="E227" s="505"/>
      <c r="F227" s="525" t="s">
        <v>394</v>
      </c>
      <c r="G227" s="176"/>
      <c r="H227" s="474">
        <v>1</v>
      </c>
      <c r="I227" s="270" t="s">
        <v>177</v>
      </c>
      <c r="J227" s="269"/>
      <c r="K227" s="178" t="str">
        <f>IF(M227,IF(J227&gt;0,H227*J227,0),"")</f>
        <v/>
      </c>
      <c r="L227" s="92"/>
      <c r="M227" s="85" t="b">
        <v>0</v>
      </c>
    </row>
    <row r="228" spans="2:13" ht="16.5">
      <c r="B228" s="71"/>
      <c r="C228" s="482"/>
      <c r="D228" s="262"/>
      <c r="E228" s="179"/>
      <c r="F228" s="481"/>
      <c r="G228" s="509"/>
      <c r="H228" s="510"/>
      <c r="I228" s="511"/>
      <c r="J228" s="512"/>
      <c r="K228" s="513"/>
      <c r="L228" s="92"/>
    </row>
    <row r="229" spans="2:13" ht="16.5">
      <c r="B229" s="71"/>
      <c r="C229" s="482"/>
      <c r="D229" s="262"/>
      <c r="E229" s="179"/>
      <c r="F229" s="492" t="s">
        <v>364</v>
      </c>
      <c r="G229" s="509"/>
      <c r="H229" s="510"/>
      <c r="I229" s="511"/>
      <c r="J229" s="512"/>
      <c r="K229" s="513"/>
      <c r="L229" s="92"/>
    </row>
    <row r="230" spans="2:13" ht="16.5">
      <c r="B230" s="488"/>
      <c r="C230" s="490"/>
      <c r="D230" s="489"/>
      <c r="E230" s="505"/>
      <c r="F230" s="506" t="s">
        <v>395</v>
      </c>
      <c r="G230" s="520"/>
      <c r="H230" s="521"/>
      <c r="I230" s="522"/>
      <c r="J230" s="523"/>
      <c r="K230" s="524"/>
      <c r="L230" s="92"/>
    </row>
    <row r="231" spans="2:13" ht="17.5">
      <c r="B231" s="39"/>
      <c r="C231" s="507" t="s">
        <v>392</v>
      </c>
      <c r="D231" s="519"/>
      <c r="E231" s="505"/>
      <c r="F231" s="525" t="s">
        <v>541</v>
      </c>
      <c r="G231" s="176"/>
      <c r="H231" s="474">
        <v>1</v>
      </c>
      <c r="I231" s="270" t="s">
        <v>177</v>
      </c>
      <c r="J231" s="269"/>
      <c r="K231" s="178" t="str">
        <f>IF(M231,IF(J231&gt;0,H231*J231,0),"")</f>
        <v/>
      </c>
      <c r="L231" s="92"/>
      <c r="M231" s="85" t="b">
        <v>0</v>
      </c>
    </row>
    <row r="232" spans="2:13" ht="16.5">
      <c r="B232" s="71"/>
      <c r="C232" s="482"/>
      <c r="D232" s="262"/>
      <c r="E232" s="179"/>
      <c r="F232" s="481" t="s">
        <v>542</v>
      </c>
      <c r="G232" s="509"/>
      <c r="H232" s="510"/>
      <c r="I232" s="511"/>
      <c r="J232" s="512"/>
      <c r="K232" s="513"/>
      <c r="L232" s="92"/>
    </row>
    <row r="233" spans="2:13" ht="96">
      <c r="B233" s="71"/>
      <c r="C233" s="482"/>
      <c r="D233" s="262"/>
      <c r="E233" s="179"/>
      <c r="F233" s="492" t="s">
        <v>543</v>
      </c>
      <c r="G233" s="509"/>
      <c r="H233" s="510"/>
      <c r="I233" s="511"/>
      <c r="J233" s="512"/>
      <c r="K233" s="513"/>
      <c r="L233" s="92"/>
    </row>
    <row r="234" spans="2:13" ht="16.5">
      <c r="B234" s="488"/>
      <c r="C234" s="490"/>
      <c r="D234" s="489"/>
      <c r="E234" s="505"/>
      <c r="F234" s="506" t="s">
        <v>404</v>
      </c>
      <c r="G234" s="520"/>
      <c r="H234" s="521"/>
      <c r="I234" s="522"/>
      <c r="J234" s="523"/>
      <c r="K234" s="524"/>
      <c r="L234" s="92"/>
    </row>
    <row r="235" spans="2:13" ht="17.5">
      <c r="B235" s="39"/>
      <c r="C235" s="507" t="s">
        <v>396</v>
      </c>
      <c r="D235" s="519"/>
      <c r="E235" s="505"/>
      <c r="F235" s="525" t="s">
        <v>544</v>
      </c>
      <c r="G235" s="176"/>
      <c r="H235" s="474">
        <v>1</v>
      </c>
      <c r="I235" s="270" t="s">
        <v>177</v>
      </c>
      <c r="J235" s="269"/>
      <c r="K235" s="178" t="str">
        <f>IF(M235,IF(J235&gt;0,H235*J235,0),"")</f>
        <v/>
      </c>
      <c r="L235" s="92"/>
      <c r="M235" s="85" t="b">
        <v>0</v>
      </c>
    </row>
    <row r="236" spans="2:13" ht="16.5">
      <c r="B236" s="71"/>
      <c r="C236" s="482"/>
      <c r="D236" s="262"/>
      <c r="E236" s="179"/>
      <c r="F236" s="481" t="s">
        <v>549</v>
      </c>
      <c r="G236" s="509"/>
      <c r="H236" s="510"/>
      <c r="I236" s="511"/>
      <c r="J236" s="512"/>
      <c r="K236" s="513"/>
      <c r="L236" s="92"/>
    </row>
    <row r="237" spans="2:13" ht="48">
      <c r="B237" s="71"/>
      <c r="C237" s="482"/>
      <c r="D237" s="262"/>
      <c r="E237" s="179"/>
      <c r="F237" s="492" t="s">
        <v>548</v>
      </c>
      <c r="G237" s="509"/>
      <c r="H237" s="510"/>
      <c r="I237" s="511"/>
      <c r="J237" s="512"/>
      <c r="K237" s="513"/>
      <c r="L237" s="92"/>
    </row>
    <row r="238" spans="2:13" ht="17.5">
      <c r="B238" s="39"/>
      <c r="C238" s="507" t="s">
        <v>397</v>
      </c>
      <c r="D238" s="519"/>
      <c r="E238" s="505"/>
      <c r="F238" s="525" t="s">
        <v>544</v>
      </c>
      <c r="G238" s="176"/>
      <c r="H238" s="474">
        <v>1</v>
      </c>
      <c r="I238" s="270" t="s">
        <v>177</v>
      </c>
      <c r="J238" s="269"/>
      <c r="K238" s="178" t="str">
        <f>IF(M238,IF(J238&gt;0,H238*J238,0),"")</f>
        <v/>
      </c>
      <c r="L238" s="92"/>
      <c r="M238" s="85" t="b">
        <v>0</v>
      </c>
    </row>
    <row r="239" spans="2:13" ht="16.5">
      <c r="B239" s="71"/>
      <c r="C239" s="482"/>
      <c r="D239" s="262"/>
      <c r="E239" s="179"/>
      <c r="F239" s="481" t="s">
        <v>549</v>
      </c>
      <c r="G239" s="509"/>
      <c r="H239" s="510"/>
      <c r="I239" s="511"/>
      <c r="J239" s="512"/>
      <c r="K239" s="513"/>
      <c r="L239" s="92"/>
    </row>
    <row r="240" spans="2:13" ht="16.5">
      <c r="B240" s="71"/>
      <c r="C240" s="482"/>
      <c r="D240" s="262"/>
      <c r="E240" s="179"/>
      <c r="F240" s="492" t="s">
        <v>364</v>
      </c>
      <c r="G240" s="509"/>
      <c r="H240" s="510"/>
      <c r="I240" s="511"/>
      <c r="J240" s="512"/>
      <c r="K240" s="513"/>
      <c r="L240" s="92"/>
    </row>
    <row r="241" spans="2:13" ht="17.5">
      <c r="B241" s="39"/>
      <c r="C241" s="507" t="s">
        <v>398</v>
      </c>
      <c r="D241" s="519"/>
      <c r="E241" s="505"/>
      <c r="F241" s="525" t="s">
        <v>551</v>
      </c>
      <c r="G241" s="176"/>
      <c r="H241" s="474">
        <v>1</v>
      </c>
      <c r="I241" s="270" t="s">
        <v>177</v>
      </c>
      <c r="J241" s="269"/>
      <c r="K241" s="178" t="str">
        <f>IF(M241,IF(J241&gt;0,H241*J241,0),"")</f>
        <v/>
      </c>
      <c r="L241" s="92"/>
      <c r="M241" s="85" t="b">
        <v>0</v>
      </c>
    </row>
    <row r="242" spans="2:13" ht="25">
      <c r="B242" s="71"/>
      <c r="C242" s="482"/>
      <c r="D242" s="262"/>
      <c r="E242" s="179"/>
      <c r="F242" s="481" t="s">
        <v>550</v>
      </c>
      <c r="G242" s="509"/>
      <c r="H242" s="510"/>
      <c r="I242" s="511"/>
      <c r="J242" s="512"/>
      <c r="K242" s="513"/>
      <c r="L242" s="92"/>
    </row>
    <row r="243" spans="2:13" ht="48">
      <c r="B243" s="71"/>
      <c r="C243" s="482"/>
      <c r="D243" s="262"/>
      <c r="E243" s="179"/>
      <c r="F243" s="492" t="s">
        <v>548</v>
      </c>
      <c r="G243" s="509"/>
      <c r="H243" s="510"/>
      <c r="I243" s="511"/>
      <c r="J243" s="512"/>
      <c r="K243" s="513"/>
      <c r="L243" s="92"/>
    </row>
    <row r="244" spans="2:13" ht="17.5">
      <c r="B244" s="39"/>
      <c r="C244" s="507" t="s">
        <v>399</v>
      </c>
      <c r="D244" s="519"/>
      <c r="E244" s="505"/>
      <c r="F244" s="525" t="s">
        <v>551</v>
      </c>
      <c r="G244" s="176"/>
      <c r="H244" s="474">
        <v>1</v>
      </c>
      <c r="I244" s="270" t="s">
        <v>177</v>
      </c>
      <c r="J244" s="269"/>
      <c r="K244" s="178" t="str">
        <f>IF(M244,IF(J244&gt;0,H244*J244,0),"")</f>
        <v/>
      </c>
      <c r="L244" s="92"/>
      <c r="M244" s="85" t="b">
        <v>0</v>
      </c>
    </row>
    <row r="245" spans="2:13" ht="25">
      <c r="B245" s="71"/>
      <c r="C245" s="482"/>
      <c r="D245" s="262"/>
      <c r="E245" s="179"/>
      <c r="F245" s="481" t="s">
        <v>550</v>
      </c>
      <c r="G245" s="509"/>
      <c r="H245" s="510"/>
      <c r="I245" s="511"/>
      <c r="J245" s="512"/>
      <c r="K245" s="513"/>
      <c r="L245" s="92"/>
    </row>
    <row r="246" spans="2:13" ht="16.5">
      <c r="B246" s="71"/>
      <c r="C246" s="482"/>
      <c r="D246" s="262"/>
      <c r="E246" s="179"/>
      <c r="F246" s="492" t="s">
        <v>364</v>
      </c>
      <c r="G246" s="509"/>
      <c r="H246" s="510"/>
      <c r="I246" s="511"/>
      <c r="J246" s="512"/>
      <c r="K246" s="513"/>
      <c r="L246" s="92"/>
    </row>
    <row r="247" spans="2:13" ht="16.5">
      <c r="B247" s="488"/>
      <c r="C247" s="490"/>
      <c r="D247" s="489"/>
      <c r="E247" s="505"/>
      <c r="F247" s="506" t="s">
        <v>405</v>
      </c>
      <c r="G247" s="520"/>
      <c r="H247" s="521"/>
      <c r="I247" s="522"/>
      <c r="J247" s="523"/>
      <c r="K247" s="524"/>
      <c r="L247" s="92"/>
    </row>
    <row r="248" spans="2:13" ht="17.5">
      <c r="B248" s="39"/>
      <c r="C248" s="507" t="s">
        <v>400</v>
      </c>
      <c r="D248" s="519"/>
      <c r="E248" s="505"/>
      <c r="F248" s="525" t="s">
        <v>552</v>
      </c>
      <c r="G248" s="176"/>
      <c r="H248" s="474">
        <v>1</v>
      </c>
      <c r="I248" s="270" t="s">
        <v>177</v>
      </c>
      <c r="J248" s="269"/>
      <c r="K248" s="178" t="str">
        <f>IF(M248,IF(J248&gt;0,H248*J248,0),"")</f>
        <v/>
      </c>
      <c r="L248" s="92"/>
      <c r="M248" s="85" t="b">
        <v>0</v>
      </c>
    </row>
    <row r="249" spans="2:13" ht="16.5">
      <c r="B249" s="71"/>
      <c r="C249" s="482"/>
      <c r="D249" s="262"/>
      <c r="E249" s="179"/>
      <c r="F249" s="481" t="s">
        <v>553</v>
      </c>
      <c r="G249" s="509"/>
      <c r="H249" s="510"/>
      <c r="I249" s="511"/>
      <c r="J249" s="512"/>
      <c r="K249" s="513"/>
      <c r="L249" s="92"/>
    </row>
    <row r="250" spans="2:13" ht="24">
      <c r="B250" s="71"/>
      <c r="C250" s="482"/>
      <c r="D250" s="262"/>
      <c r="E250" s="179"/>
      <c r="F250" s="492" t="s">
        <v>547</v>
      </c>
      <c r="G250" s="509"/>
      <c r="H250" s="510"/>
      <c r="I250" s="511"/>
      <c r="J250" s="512"/>
      <c r="K250" s="513"/>
      <c r="L250" s="92"/>
    </row>
    <row r="251" spans="2:13" ht="17.5">
      <c r="B251" s="39"/>
      <c r="C251" s="507" t="s">
        <v>401</v>
      </c>
      <c r="D251" s="519"/>
      <c r="E251" s="505"/>
      <c r="F251" s="525" t="s">
        <v>545</v>
      </c>
      <c r="G251" s="176"/>
      <c r="H251" s="474">
        <v>1</v>
      </c>
      <c r="I251" s="270" t="s">
        <v>177</v>
      </c>
      <c r="J251" s="269"/>
      <c r="K251" s="178" t="str">
        <f>IF(M251,IF(J251&gt;0,H251*J251,0),"")</f>
        <v/>
      </c>
      <c r="L251" s="92"/>
      <c r="M251" s="85" t="b">
        <v>0</v>
      </c>
    </row>
    <row r="252" spans="2:13" ht="16.5">
      <c r="B252" s="71"/>
      <c r="C252" s="482"/>
      <c r="D252" s="262"/>
      <c r="E252" s="179"/>
      <c r="F252" s="481"/>
      <c r="G252" s="509"/>
      <c r="H252" s="510"/>
      <c r="I252" s="511"/>
      <c r="J252" s="512"/>
      <c r="K252" s="513"/>
      <c r="L252" s="92"/>
    </row>
    <row r="253" spans="2:13" ht="36">
      <c r="B253" s="71"/>
      <c r="C253" s="482"/>
      <c r="D253" s="262"/>
      <c r="E253" s="179"/>
      <c r="F253" s="492" t="s">
        <v>546</v>
      </c>
      <c r="G253" s="509"/>
      <c r="H253" s="510"/>
      <c r="I253" s="511"/>
      <c r="J253" s="512"/>
      <c r="K253" s="513"/>
      <c r="L253" s="92"/>
    </row>
    <row r="254" spans="2:13" ht="17.5">
      <c r="B254" s="39"/>
      <c r="C254" s="507" t="s">
        <v>402</v>
      </c>
      <c r="D254" s="519"/>
      <c r="E254" s="505"/>
      <c r="F254" s="525" t="s">
        <v>545</v>
      </c>
      <c r="G254" s="176"/>
      <c r="H254" s="474">
        <v>1</v>
      </c>
      <c r="I254" s="270" t="s">
        <v>177</v>
      </c>
      <c r="J254" s="269"/>
      <c r="K254" s="178" t="str">
        <f>IF(M254,IF(J254&gt;0,H254*J254,0),"")</f>
        <v/>
      </c>
      <c r="L254" s="92"/>
      <c r="M254" s="85" t="b">
        <v>0</v>
      </c>
    </row>
    <row r="255" spans="2:13" ht="16.5">
      <c r="B255" s="71"/>
      <c r="C255" s="482"/>
      <c r="D255" s="262"/>
      <c r="E255" s="179"/>
      <c r="F255" s="481"/>
      <c r="G255" s="509"/>
      <c r="H255" s="510"/>
      <c r="I255" s="511"/>
      <c r="J255" s="512"/>
      <c r="K255" s="513"/>
      <c r="L255" s="92"/>
    </row>
    <row r="256" spans="2:13" ht="16.5">
      <c r="B256" s="71"/>
      <c r="C256" s="482"/>
      <c r="D256" s="262"/>
      <c r="E256" s="179"/>
      <c r="F256" s="492" t="s">
        <v>364</v>
      </c>
      <c r="G256" s="509"/>
      <c r="H256" s="510"/>
      <c r="I256" s="511"/>
      <c r="J256" s="512"/>
      <c r="K256" s="513"/>
      <c r="L256" s="92"/>
    </row>
    <row r="257" spans="2:13" ht="16.5">
      <c r="B257" s="488"/>
      <c r="C257" s="490"/>
      <c r="D257" s="489"/>
      <c r="E257" s="505"/>
      <c r="F257" s="506" t="s">
        <v>410</v>
      </c>
      <c r="G257" s="520"/>
      <c r="H257" s="521"/>
      <c r="I257" s="522"/>
      <c r="J257" s="523"/>
      <c r="K257" s="524"/>
      <c r="L257" s="92"/>
    </row>
    <row r="258" spans="2:13" ht="17.5">
      <c r="B258" s="39"/>
      <c r="C258" s="507" t="s">
        <v>403</v>
      </c>
      <c r="D258" s="519"/>
      <c r="E258" s="505"/>
      <c r="F258" s="525" t="s">
        <v>574</v>
      </c>
      <c r="G258" s="176"/>
      <c r="H258" s="474">
        <v>1</v>
      </c>
      <c r="I258" s="270" t="s">
        <v>177</v>
      </c>
      <c r="J258" s="269"/>
      <c r="K258" s="178" t="str">
        <f>IF(M258,IF(J258&gt;0,H258*J258,0),"")</f>
        <v/>
      </c>
      <c r="L258" s="92"/>
      <c r="M258" s="85" t="b">
        <v>0</v>
      </c>
    </row>
    <row r="259" spans="2:13" ht="25">
      <c r="B259" s="71"/>
      <c r="C259" s="482"/>
      <c r="D259" s="262"/>
      <c r="E259" s="179"/>
      <c r="F259" s="481" t="s">
        <v>584</v>
      </c>
      <c r="G259" s="509"/>
      <c r="H259" s="510"/>
      <c r="I259" s="511"/>
      <c r="J259" s="512"/>
      <c r="K259" s="513"/>
      <c r="L259" s="92"/>
    </row>
    <row r="260" spans="2:13" ht="24">
      <c r="B260" s="71"/>
      <c r="C260" s="482"/>
      <c r="D260" s="262"/>
      <c r="E260" s="179"/>
      <c r="F260" s="492" t="s">
        <v>554</v>
      </c>
      <c r="G260" s="509"/>
      <c r="H260" s="510"/>
      <c r="I260" s="511"/>
      <c r="J260" s="512"/>
      <c r="K260" s="513"/>
      <c r="L260" s="92"/>
    </row>
    <row r="261" spans="2:13" ht="17.5">
      <c r="B261" s="39"/>
      <c r="C261" s="507" t="s">
        <v>406</v>
      </c>
      <c r="D261" s="519"/>
      <c r="E261" s="505"/>
      <c r="F261" s="525" t="s">
        <v>574</v>
      </c>
      <c r="G261" s="176"/>
      <c r="H261" s="474">
        <v>1</v>
      </c>
      <c r="I261" s="270" t="s">
        <v>177</v>
      </c>
      <c r="J261" s="269"/>
      <c r="K261" s="178" t="str">
        <f>IF(M261,IF(J261&gt;0,H261*J261,0),"")</f>
        <v/>
      </c>
      <c r="L261" s="92"/>
      <c r="M261" s="85" t="b">
        <v>0</v>
      </c>
    </row>
    <row r="262" spans="2:13" ht="25">
      <c r="B262" s="71"/>
      <c r="C262" s="482"/>
      <c r="D262" s="262"/>
      <c r="E262" s="179"/>
      <c r="F262" s="481" t="s">
        <v>583</v>
      </c>
      <c r="G262" s="509"/>
      <c r="H262" s="510"/>
      <c r="I262" s="511"/>
      <c r="J262" s="512"/>
      <c r="K262" s="513"/>
      <c r="L262" s="92"/>
    </row>
    <row r="263" spans="2:13" ht="24">
      <c r="B263" s="71"/>
      <c r="C263" s="482"/>
      <c r="D263" s="262"/>
      <c r="E263" s="179"/>
      <c r="F263" s="492" t="s">
        <v>555</v>
      </c>
      <c r="G263" s="509"/>
      <c r="H263" s="510"/>
      <c r="I263" s="511"/>
      <c r="J263" s="512"/>
      <c r="K263" s="513"/>
      <c r="L263" s="92"/>
    </row>
    <row r="264" spans="2:13" ht="17.5">
      <c r="B264" s="39"/>
      <c r="C264" s="507" t="s">
        <v>407</v>
      </c>
      <c r="D264" s="519"/>
      <c r="E264" s="505"/>
      <c r="F264" s="525" t="s">
        <v>572</v>
      </c>
      <c r="G264" s="176"/>
      <c r="H264" s="474">
        <v>1</v>
      </c>
      <c r="I264" s="270" t="s">
        <v>177</v>
      </c>
      <c r="J264" s="269"/>
      <c r="K264" s="178" t="str">
        <f>IF(M264,IF(J264&gt;0,H264*J264,0),"")</f>
        <v/>
      </c>
      <c r="L264" s="92"/>
      <c r="M264" s="85" t="b">
        <v>0</v>
      </c>
    </row>
    <row r="265" spans="2:13" ht="25">
      <c r="B265" s="71"/>
      <c r="C265" s="482"/>
      <c r="D265" s="262"/>
      <c r="E265" s="179"/>
      <c r="F265" s="481" t="s">
        <v>573</v>
      </c>
      <c r="G265" s="509"/>
      <c r="H265" s="510"/>
      <c r="I265" s="511"/>
      <c r="J265" s="512"/>
      <c r="K265" s="513"/>
      <c r="L265" s="92"/>
    </row>
    <row r="266" spans="2:13" ht="16.5">
      <c r="B266" s="71"/>
      <c r="C266" s="482"/>
      <c r="D266" s="262"/>
      <c r="E266" s="179"/>
      <c r="F266" s="492" t="s">
        <v>556</v>
      </c>
      <c r="G266" s="509"/>
      <c r="H266" s="510"/>
      <c r="I266" s="511"/>
      <c r="J266" s="512"/>
      <c r="K266" s="513"/>
      <c r="L266" s="92"/>
    </row>
    <row r="267" spans="2:13" ht="17.5">
      <c r="B267" s="39"/>
      <c r="C267" s="507" t="s">
        <v>408</v>
      </c>
      <c r="D267" s="519"/>
      <c r="E267" s="505"/>
      <c r="F267" s="525" t="s">
        <v>570</v>
      </c>
      <c r="G267" s="176"/>
      <c r="H267" s="474">
        <v>1</v>
      </c>
      <c r="I267" s="270" t="s">
        <v>177</v>
      </c>
      <c r="J267" s="269"/>
      <c r="K267" s="178" t="str">
        <f>IF(M267,IF(J267&gt;0,H267*J267,0),"")</f>
        <v/>
      </c>
      <c r="L267" s="92"/>
      <c r="M267" s="85" t="b">
        <v>0</v>
      </c>
    </row>
    <row r="268" spans="2:13" ht="25">
      <c r="B268" s="71"/>
      <c r="C268" s="482"/>
      <c r="D268" s="262"/>
      <c r="E268" s="179"/>
      <c r="F268" s="481" t="s">
        <v>571</v>
      </c>
      <c r="G268" s="509"/>
      <c r="H268" s="510"/>
      <c r="I268" s="511"/>
      <c r="J268" s="512"/>
      <c r="K268" s="513"/>
      <c r="L268" s="92"/>
    </row>
    <row r="269" spans="2:13" ht="16.5">
      <c r="B269" s="71"/>
      <c r="C269" s="482"/>
      <c r="D269" s="262"/>
      <c r="E269" s="179"/>
      <c r="F269" s="492" t="s">
        <v>557</v>
      </c>
      <c r="G269" s="509"/>
      <c r="H269" s="510"/>
      <c r="I269" s="511"/>
      <c r="J269" s="512"/>
      <c r="K269" s="513"/>
      <c r="L269" s="92"/>
    </row>
    <row r="270" spans="2:13" ht="17.5">
      <c r="B270" s="39"/>
      <c r="C270" s="507" t="s">
        <v>409</v>
      </c>
      <c r="D270" s="519"/>
      <c r="E270" s="505"/>
      <c r="F270" s="525" t="s">
        <v>567</v>
      </c>
      <c r="G270" s="176"/>
      <c r="H270" s="474">
        <v>1</v>
      </c>
      <c r="I270" s="270" t="s">
        <v>177</v>
      </c>
      <c r="J270" s="269"/>
      <c r="K270" s="178" t="str">
        <f>IF(M270,IF(J270&gt;0,H270*J270,0),"")</f>
        <v/>
      </c>
      <c r="L270" s="92"/>
      <c r="M270" s="85" t="b">
        <v>0</v>
      </c>
    </row>
    <row r="271" spans="2:13" ht="37.5">
      <c r="B271" s="71"/>
      <c r="C271" s="482"/>
      <c r="D271" s="262"/>
      <c r="E271" s="179"/>
      <c r="F271" s="481" t="s">
        <v>569</v>
      </c>
      <c r="G271" s="509"/>
      <c r="H271" s="510"/>
      <c r="I271" s="511"/>
      <c r="J271" s="512"/>
      <c r="K271" s="513"/>
      <c r="L271" s="92"/>
    </row>
    <row r="272" spans="2:13" ht="16.5">
      <c r="B272" s="71"/>
      <c r="C272" s="482"/>
      <c r="D272" s="262"/>
      <c r="E272" s="179"/>
      <c r="F272" s="492" t="s">
        <v>558</v>
      </c>
      <c r="G272" s="509"/>
      <c r="H272" s="510"/>
      <c r="I272" s="511"/>
      <c r="J272" s="512"/>
      <c r="K272" s="513"/>
      <c r="L272" s="92"/>
    </row>
    <row r="273" spans="2:13" ht="17.5">
      <c r="B273" s="39"/>
      <c r="C273" s="507" t="s">
        <v>411</v>
      </c>
      <c r="D273" s="519"/>
      <c r="E273" s="505"/>
      <c r="F273" s="525" t="s">
        <v>567</v>
      </c>
      <c r="G273" s="176"/>
      <c r="H273" s="474">
        <v>1</v>
      </c>
      <c r="I273" s="270" t="s">
        <v>177</v>
      </c>
      <c r="J273" s="269"/>
      <c r="K273" s="178" t="str">
        <f>IF(M273,IF(J273&gt;0,H273*J273,0),"")</f>
        <v/>
      </c>
      <c r="L273" s="92"/>
      <c r="M273" s="85" t="b">
        <v>0</v>
      </c>
    </row>
    <row r="274" spans="2:13" ht="37.5">
      <c r="B274" s="71"/>
      <c r="C274" s="482"/>
      <c r="D274" s="262"/>
      <c r="E274" s="179"/>
      <c r="F274" s="481" t="s">
        <v>582</v>
      </c>
      <c r="G274" s="509"/>
      <c r="H274" s="510"/>
      <c r="I274" s="511"/>
      <c r="J274" s="512"/>
      <c r="K274" s="513"/>
      <c r="L274" s="92"/>
    </row>
    <row r="275" spans="2:13" ht="24">
      <c r="B275" s="71"/>
      <c r="C275" s="482"/>
      <c r="D275" s="262"/>
      <c r="E275" s="179"/>
      <c r="F275" s="492" t="s">
        <v>559</v>
      </c>
      <c r="G275" s="509"/>
      <c r="H275" s="510"/>
      <c r="I275" s="511"/>
      <c r="J275" s="512"/>
      <c r="K275" s="513"/>
      <c r="L275" s="92"/>
    </row>
    <row r="276" spans="2:13" ht="17.5">
      <c r="B276" s="39"/>
      <c r="C276" s="507" t="s">
        <v>412</v>
      </c>
      <c r="D276" s="519"/>
      <c r="E276" s="505"/>
      <c r="F276" s="525" t="s">
        <v>567</v>
      </c>
      <c r="G276" s="176"/>
      <c r="H276" s="474">
        <v>1</v>
      </c>
      <c r="I276" s="270" t="s">
        <v>177</v>
      </c>
      <c r="J276" s="269"/>
      <c r="K276" s="178" t="str">
        <f>IF(M276,IF(J276&gt;0,H276*J276,0),"")</f>
        <v/>
      </c>
      <c r="L276" s="92"/>
      <c r="M276" s="85" t="b">
        <v>0</v>
      </c>
    </row>
    <row r="277" spans="2:13" ht="37.5">
      <c r="B277" s="71"/>
      <c r="C277" s="482"/>
      <c r="D277" s="262"/>
      <c r="E277" s="179"/>
      <c r="F277" s="481" t="s">
        <v>581</v>
      </c>
      <c r="G277" s="509"/>
      <c r="H277" s="510"/>
      <c r="I277" s="511"/>
      <c r="J277" s="512"/>
      <c r="K277" s="513"/>
      <c r="L277" s="92"/>
    </row>
    <row r="278" spans="2:13" ht="16.5">
      <c r="B278" s="71"/>
      <c r="C278" s="482"/>
      <c r="D278" s="262"/>
      <c r="E278" s="179"/>
      <c r="F278" s="492" t="s">
        <v>558</v>
      </c>
      <c r="G278" s="509"/>
      <c r="H278" s="510"/>
      <c r="I278" s="511"/>
      <c r="J278" s="512"/>
      <c r="K278" s="513"/>
      <c r="L278" s="92"/>
    </row>
    <row r="279" spans="2:13" ht="17.5">
      <c r="B279" s="39"/>
      <c r="C279" s="507" t="s">
        <v>413</v>
      </c>
      <c r="D279" s="519"/>
      <c r="E279" s="505"/>
      <c r="F279" s="525" t="s">
        <v>567</v>
      </c>
      <c r="G279" s="176"/>
      <c r="H279" s="474">
        <v>1</v>
      </c>
      <c r="I279" s="270" t="s">
        <v>177</v>
      </c>
      <c r="J279" s="269"/>
      <c r="K279" s="178" t="str">
        <f>IF(M279,IF(J279&gt;0,H279*J279,0),"")</f>
        <v/>
      </c>
      <c r="L279" s="92"/>
      <c r="M279" s="85" t="b">
        <v>0</v>
      </c>
    </row>
    <row r="280" spans="2:13" ht="37.5">
      <c r="B280" s="71"/>
      <c r="C280" s="482"/>
      <c r="D280" s="262"/>
      <c r="E280" s="179"/>
      <c r="F280" s="481" t="s">
        <v>568</v>
      </c>
      <c r="G280" s="509"/>
      <c r="H280" s="510"/>
      <c r="I280" s="511"/>
      <c r="J280" s="512"/>
      <c r="K280" s="513"/>
      <c r="L280" s="92"/>
    </row>
    <row r="281" spans="2:13" ht="16.5">
      <c r="B281" s="71"/>
      <c r="C281" s="482"/>
      <c r="D281" s="262"/>
      <c r="E281" s="179"/>
      <c r="F281" s="492" t="s">
        <v>364</v>
      </c>
      <c r="G281" s="509"/>
      <c r="H281" s="510"/>
      <c r="I281" s="511"/>
      <c r="J281" s="512"/>
      <c r="K281" s="513"/>
      <c r="L281" s="92"/>
    </row>
    <row r="282" spans="2:13" ht="17.5">
      <c r="B282" s="39"/>
      <c r="C282" s="507" t="s">
        <v>414</v>
      </c>
      <c r="D282" s="519"/>
      <c r="E282" s="505"/>
      <c r="F282" s="525" t="s">
        <v>565</v>
      </c>
      <c r="G282" s="176"/>
      <c r="H282" s="474">
        <v>1</v>
      </c>
      <c r="I282" s="270" t="s">
        <v>177</v>
      </c>
      <c r="J282" s="269"/>
      <c r="K282" s="178" t="str">
        <f>IF(M282,IF(J282&gt;0,H282*J282,0),"")</f>
        <v/>
      </c>
      <c r="L282" s="92"/>
      <c r="M282" s="85" t="b">
        <v>0</v>
      </c>
    </row>
    <row r="283" spans="2:13" ht="37.5">
      <c r="B283" s="71"/>
      <c r="C283" s="482"/>
      <c r="D283" s="262"/>
      <c r="E283" s="179"/>
      <c r="F283" s="481" t="s">
        <v>580</v>
      </c>
      <c r="G283" s="509"/>
      <c r="H283" s="510"/>
      <c r="I283" s="511"/>
      <c r="J283" s="512"/>
      <c r="K283" s="513"/>
      <c r="L283" s="92"/>
    </row>
    <row r="284" spans="2:13" ht="24">
      <c r="B284" s="71"/>
      <c r="C284" s="482"/>
      <c r="D284" s="262"/>
      <c r="E284" s="179"/>
      <c r="F284" s="492" t="s">
        <v>560</v>
      </c>
      <c r="G284" s="509"/>
      <c r="H284" s="510"/>
      <c r="I284" s="511"/>
      <c r="J284" s="512"/>
      <c r="K284" s="513"/>
      <c r="L284" s="92"/>
    </row>
    <row r="285" spans="2:13" ht="17.5">
      <c r="B285" s="39"/>
      <c r="C285" s="507" t="s">
        <v>415</v>
      </c>
      <c r="D285" s="519"/>
      <c r="E285" s="505"/>
      <c r="F285" s="525" t="s">
        <v>566</v>
      </c>
      <c r="G285" s="176"/>
      <c r="H285" s="474">
        <v>1</v>
      </c>
      <c r="I285" s="270" t="s">
        <v>177</v>
      </c>
      <c r="J285" s="269"/>
      <c r="K285" s="178" t="str">
        <f>IF(M285,IF(J285&gt;0,H285*J285,0),"")</f>
        <v/>
      </c>
      <c r="L285" s="92"/>
      <c r="M285" s="85" t="b">
        <v>0</v>
      </c>
    </row>
    <row r="286" spans="2:13" ht="37.5">
      <c r="B286" s="71"/>
      <c r="C286" s="482"/>
      <c r="D286" s="262"/>
      <c r="E286" s="179"/>
      <c r="F286" s="481" t="s">
        <v>579</v>
      </c>
      <c r="G286" s="509"/>
      <c r="H286" s="510"/>
      <c r="I286" s="511"/>
      <c r="J286" s="512"/>
      <c r="K286" s="513"/>
      <c r="L286" s="92"/>
    </row>
    <row r="287" spans="2:13" ht="48">
      <c r="B287" s="71"/>
      <c r="C287" s="482"/>
      <c r="D287" s="262"/>
      <c r="E287" s="179"/>
      <c r="F287" s="492" t="s">
        <v>561</v>
      </c>
      <c r="G287" s="509"/>
      <c r="H287" s="510"/>
      <c r="I287" s="511"/>
      <c r="J287" s="512"/>
      <c r="K287" s="513"/>
      <c r="L287" s="92"/>
    </row>
    <row r="288" spans="2:13" ht="17.5">
      <c r="B288" s="39"/>
      <c r="C288" s="507" t="s">
        <v>416</v>
      </c>
      <c r="D288" s="519"/>
      <c r="E288" s="505"/>
      <c r="F288" s="525" t="s">
        <v>565</v>
      </c>
      <c r="G288" s="176"/>
      <c r="H288" s="474">
        <v>1</v>
      </c>
      <c r="I288" s="270" t="s">
        <v>177</v>
      </c>
      <c r="J288" s="269"/>
      <c r="K288" s="178" t="str">
        <f>IF(M288,IF(J288&gt;0,H288*J288,0),"")</f>
        <v/>
      </c>
      <c r="L288" s="92"/>
      <c r="M288" s="85" t="b">
        <v>0</v>
      </c>
    </row>
    <row r="289" spans="2:13" ht="37.5">
      <c r="B289" s="71"/>
      <c r="C289" s="482"/>
      <c r="D289" s="262"/>
      <c r="E289" s="179"/>
      <c r="F289" s="481" t="s">
        <v>578</v>
      </c>
      <c r="G289" s="509"/>
      <c r="H289" s="510"/>
      <c r="I289" s="511"/>
      <c r="J289" s="512"/>
      <c r="K289" s="513"/>
      <c r="L289" s="92"/>
    </row>
    <row r="290" spans="2:13" ht="16.5">
      <c r="B290" s="71"/>
      <c r="C290" s="482"/>
      <c r="D290" s="262"/>
      <c r="E290" s="179"/>
      <c r="F290" s="492" t="s">
        <v>562</v>
      </c>
      <c r="G290" s="509"/>
      <c r="H290" s="510"/>
      <c r="I290" s="511"/>
      <c r="J290" s="512"/>
      <c r="K290" s="513"/>
      <c r="L290" s="92"/>
    </row>
    <row r="291" spans="2:13" ht="17.5">
      <c r="B291" s="39"/>
      <c r="C291" s="507" t="s">
        <v>417</v>
      </c>
      <c r="D291" s="519"/>
      <c r="E291" s="505"/>
      <c r="F291" s="525" t="s">
        <v>565</v>
      </c>
      <c r="G291" s="176"/>
      <c r="H291" s="474">
        <v>1</v>
      </c>
      <c r="I291" s="270" t="s">
        <v>177</v>
      </c>
      <c r="J291" s="269"/>
      <c r="K291" s="178" t="str">
        <f>IF(M291,IF(J291&gt;0,H291*J291,0),"")</f>
        <v/>
      </c>
      <c r="L291" s="92"/>
      <c r="M291" s="85" t="b">
        <v>0</v>
      </c>
    </row>
    <row r="292" spans="2:13" ht="37.5">
      <c r="B292" s="71"/>
      <c r="C292" s="482"/>
      <c r="D292" s="262"/>
      <c r="E292" s="179"/>
      <c r="F292" s="481" t="s">
        <v>577</v>
      </c>
      <c r="G292" s="509"/>
      <c r="H292" s="510"/>
      <c r="I292" s="511"/>
      <c r="J292" s="512"/>
      <c r="K292" s="513"/>
      <c r="L292" s="92"/>
    </row>
    <row r="293" spans="2:13" ht="16.5">
      <c r="B293" s="71"/>
      <c r="C293" s="482"/>
      <c r="D293" s="262"/>
      <c r="E293" s="179"/>
      <c r="F293" s="492" t="s">
        <v>563</v>
      </c>
      <c r="G293" s="509"/>
      <c r="H293" s="510"/>
      <c r="I293" s="511"/>
      <c r="J293" s="512"/>
      <c r="K293" s="513"/>
      <c r="L293" s="92"/>
    </row>
    <row r="294" spans="2:13" ht="17.5">
      <c r="B294" s="39"/>
      <c r="C294" s="507" t="s">
        <v>418</v>
      </c>
      <c r="D294" s="519"/>
      <c r="E294" s="505"/>
      <c r="F294" s="525" t="s">
        <v>566</v>
      </c>
      <c r="G294" s="176"/>
      <c r="H294" s="474">
        <v>1</v>
      </c>
      <c r="I294" s="270" t="s">
        <v>177</v>
      </c>
      <c r="J294" s="269"/>
      <c r="K294" s="178" t="str">
        <f>IF(M294,IF(J294&gt;0,H294*J294,0),"")</f>
        <v/>
      </c>
      <c r="L294" s="92"/>
      <c r="M294" s="85" t="b">
        <v>0</v>
      </c>
    </row>
    <row r="295" spans="2:13" ht="37.5">
      <c r="B295" s="71"/>
      <c r="C295" s="482"/>
      <c r="D295" s="262"/>
      <c r="E295" s="179"/>
      <c r="F295" s="481" t="s">
        <v>576</v>
      </c>
      <c r="G295" s="509"/>
      <c r="H295" s="510"/>
      <c r="I295" s="511"/>
      <c r="J295" s="512"/>
      <c r="K295" s="513"/>
      <c r="L295" s="92"/>
    </row>
    <row r="296" spans="2:13" ht="16.5">
      <c r="B296" s="71"/>
      <c r="C296" s="482"/>
      <c r="D296" s="262"/>
      <c r="E296" s="179"/>
      <c r="F296" s="492" t="s">
        <v>564</v>
      </c>
      <c r="G296" s="509"/>
      <c r="H296" s="510"/>
      <c r="I296" s="511"/>
      <c r="J296" s="512"/>
      <c r="K296" s="513"/>
      <c r="L296" s="92"/>
    </row>
    <row r="297" spans="2:13" ht="17.5">
      <c r="B297" s="39"/>
      <c r="C297" s="507" t="s">
        <v>419</v>
      </c>
      <c r="D297" s="519"/>
      <c r="E297" s="505"/>
      <c r="F297" s="525" t="s">
        <v>565</v>
      </c>
      <c r="G297" s="176"/>
      <c r="H297" s="474">
        <v>1</v>
      </c>
      <c r="I297" s="270" t="s">
        <v>177</v>
      </c>
      <c r="J297" s="269"/>
      <c r="K297" s="178" t="str">
        <f>IF(M297,IF(J297&gt;0,H297*J297,0),"")</f>
        <v/>
      </c>
      <c r="L297" s="92"/>
      <c r="M297" s="85" t="b">
        <v>0</v>
      </c>
    </row>
    <row r="298" spans="2:13" ht="37.5">
      <c r="B298" s="71"/>
      <c r="C298" s="482"/>
      <c r="D298" s="262"/>
      <c r="E298" s="179"/>
      <c r="F298" s="481" t="s">
        <v>575</v>
      </c>
      <c r="G298" s="509"/>
      <c r="H298" s="510"/>
      <c r="I298" s="511"/>
      <c r="J298" s="512"/>
      <c r="K298" s="513"/>
      <c r="L298" s="92"/>
    </row>
    <row r="299" spans="2:13" ht="16.5">
      <c r="B299" s="71"/>
      <c r="C299" s="482"/>
      <c r="D299" s="262"/>
      <c r="E299" s="179"/>
      <c r="F299" s="492" t="s">
        <v>564</v>
      </c>
      <c r="G299" s="509"/>
      <c r="H299" s="510"/>
      <c r="I299" s="511"/>
      <c r="J299" s="512"/>
      <c r="K299" s="513"/>
      <c r="L299" s="92"/>
    </row>
    <row r="300" spans="2:13" ht="16.5">
      <c r="B300" s="488"/>
      <c r="C300" s="490"/>
      <c r="D300" s="489"/>
      <c r="E300" s="505"/>
      <c r="F300" s="506" t="s">
        <v>422</v>
      </c>
      <c r="G300" s="520"/>
      <c r="H300" s="521"/>
      <c r="I300" s="522"/>
      <c r="J300" s="523"/>
      <c r="K300" s="524"/>
      <c r="L300" s="92"/>
    </row>
    <row r="301" spans="2:13" ht="17.5">
      <c r="B301" s="39"/>
      <c r="C301" s="507" t="s">
        <v>420</v>
      </c>
      <c r="D301" s="519"/>
      <c r="E301" s="505"/>
      <c r="F301" s="525" t="s">
        <v>475</v>
      </c>
      <c r="G301" s="176"/>
      <c r="H301" s="474">
        <v>1</v>
      </c>
      <c r="I301" s="270" t="s">
        <v>177</v>
      </c>
      <c r="J301" s="269"/>
      <c r="K301" s="178" t="str">
        <f>IF(M301,IF(J301&gt;0,H301*J301,0),"")</f>
        <v/>
      </c>
      <c r="L301" s="92"/>
      <c r="M301" s="85" t="b">
        <v>0</v>
      </c>
    </row>
    <row r="302" spans="2:13" ht="16.5">
      <c r="B302" s="71"/>
      <c r="C302" s="482"/>
      <c r="D302" s="262"/>
      <c r="E302" s="179"/>
      <c r="F302" s="481" t="s">
        <v>478</v>
      </c>
      <c r="G302" s="509"/>
      <c r="H302" s="510"/>
      <c r="I302" s="511"/>
      <c r="J302" s="512"/>
      <c r="K302" s="513"/>
      <c r="L302" s="92"/>
    </row>
    <row r="303" spans="2:13" ht="24">
      <c r="B303" s="71"/>
      <c r="C303" s="482"/>
      <c r="D303" s="262"/>
      <c r="E303" s="179"/>
      <c r="F303" s="492" t="s">
        <v>479</v>
      </c>
      <c r="G303" s="509"/>
      <c r="H303" s="510"/>
      <c r="I303" s="511"/>
      <c r="J303" s="512"/>
      <c r="K303" s="513"/>
      <c r="L303" s="92"/>
    </row>
    <row r="304" spans="2:13" ht="16.5">
      <c r="B304" s="488"/>
      <c r="C304" s="490"/>
      <c r="D304" s="489"/>
      <c r="E304" s="505"/>
      <c r="F304" s="506" t="s">
        <v>423</v>
      </c>
      <c r="G304" s="520"/>
      <c r="H304" s="521"/>
      <c r="I304" s="522"/>
      <c r="J304" s="523"/>
      <c r="K304" s="524"/>
      <c r="L304" s="92"/>
    </row>
    <row r="305" spans="2:13" ht="17.5">
      <c r="B305" s="39"/>
      <c r="C305" s="507" t="s">
        <v>421</v>
      </c>
      <c r="D305" s="519"/>
      <c r="E305" s="505"/>
      <c r="F305" s="525" t="s">
        <v>475</v>
      </c>
      <c r="G305" s="176"/>
      <c r="H305" s="474">
        <v>1</v>
      </c>
      <c r="I305" s="270" t="s">
        <v>177</v>
      </c>
      <c r="J305" s="269"/>
      <c r="K305" s="178" t="str">
        <f>IF(M305,IF(J305&gt;0,H305*J305,0),"")</f>
        <v/>
      </c>
      <c r="L305" s="92"/>
      <c r="M305" s="85" t="b">
        <v>0</v>
      </c>
    </row>
    <row r="306" spans="2:13" ht="16.5">
      <c r="B306" s="71"/>
      <c r="C306" s="482"/>
      <c r="D306" s="262"/>
      <c r="E306" s="179"/>
      <c r="F306" s="481" t="s">
        <v>476</v>
      </c>
      <c r="G306" s="509"/>
      <c r="H306" s="510"/>
      <c r="I306" s="511"/>
      <c r="J306" s="512"/>
      <c r="K306" s="513"/>
      <c r="L306" s="92"/>
    </row>
    <row r="307" spans="2:13" ht="48">
      <c r="B307" s="71"/>
      <c r="C307" s="482"/>
      <c r="D307" s="262"/>
      <c r="E307" s="179"/>
      <c r="F307" s="492" t="s">
        <v>477</v>
      </c>
      <c r="G307" s="509"/>
      <c r="H307" s="510"/>
      <c r="I307" s="511"/>
      <c r="J307" s="512"/>
      <c r="K307" s="513"/>
      <c r="L307" s="92"/>
    </row>
    <row r="308" spans="2:13" ht="16.5">
      <c r="B308" s="488"/>
      <c r="C308" s="490" t="s">
        <v>9</v>
      </c>
      <c r="D308" s="489"/>
      <c r="E308" s="505"/>
      <c r="F308" s="506" t="s">
        <v>425</v>
      </c>
      <c r="G308" s="520"/>
      <c r="H308" s="521"/>
      <c r="I308" s="522"/>
      <c r="J308" s="523"/>
      <c r="K308" s="524"/>
      <c r="L308" s="92"/>
    </row>
    <row r="309" spans="2:13" ht="36">
      <c r="B309" s="71"/>
      <c r="C309" s="482"/>
      <c r="D309" s="262"/>
      <c r="E309" s="179"/>
      <c r="F309" s="504" t="s">
        <v>474</v>
      </c>
      <c r="G309" s="509"/>
      <c r="H309" s="510"/>
      <c r="I309" s="511"/>
      <c r="J309" s="512"/>
      <c r="K309" s="513"/>
      <c r="L309" s="92"/>
    </row>
    <row r="310" spans="2:13" ht="16.5">
      <c r="B310" s="488"/>
      <c r="C310" s="490"/>
      <c r="D310" s="489"/>
      <c r="E310" s="505"/>
      <c r="F310" s="506" t="s">
        <v>314</v>
      </c>
      <c r="G310" s="520"/>
      <c r="H310" s="521"/>
      <c r="I310" s="522"/>
      <c r="J310" s="523"/>
      <c r="K310" s="524"/>
      <c r="L310" s="92"/>
    </row>
    <row r="311" spans="2:13" ht="17.5">
      <c r="B311" s="39"/>
      <c r="C311" s="507" t="s">
        <v>424</v>
      </c>
      <c r="D311" s="519"/>
      <c r="E311" s="505"/>
      <c r="F311" s="525" t="s">
        <v>469</v>
      </c>
      <c r="G311" s="176"/>
      <c r="H311" s="474">
        <v>1</v>
      </c>
      <c r="I311" s="270" t="s">
        <v>177</v>
      </c>
      <c r="J311" s="269"/>
      <c r="K311" s="178">
        <f>IF(M311,IF(J311&gt;0,H311*J311,0),"")</f>
        <v>0</v>
      </c>
      <c r="L311" s="92"/>
      <c r="M311" s="85" t="b">
        <v>1</v>
      </c>
    </row>
    <row r="312" spans="2:13" ht="16.5">
      <c r="B312" s="71"/>
      <c r="C312" s="482"/>
      <c r="D312" s="262"/>
      <c r="E312" s="179"/>
      <c r="F312" s="481" t="s">
        <v>470</v>
      </c>
      <c r="G312" s="509"/>
      <c r="H312" s="510"/>
      <c r="I312" s="511"/>
      <c r="J312" s="512"/>
      <c r="K312" s="513"/>
      <c r="L312" s="92"/>
    </row>
    <row r="313" spans="2:13" ht="24">
      <c r="B313" s="71"/>
      <c r="C313" s="482"/>
      <c r="D313" s="262"/>
      <c r="E313" s="179"/>
      <c r="F313" s="492" t="s">
        <v>472</v>
      </c>
      <c r="G313" s="509"/>
      <c r="H313" s="510"/>
      <c r="I313" s="511"/>
      <c r="J313" s="512"/>
      <c r="K313" s="513"/>
      <c r="L313" s="92"/>
    </row>
    <row r="314" spans="2:13" ht="17.5">
      <c r="B314" s="39"/>
      <c r="C314" s="507" t="s">
        <v>426</v>
      </c>
      <c r="D314" s="519"/>
      <c r="E314" s="505"/>
      <c r="F314" s="525" t="s">
        <v>471</v>
      </c>
      <c r="G314" s="176"/>
      <c r="H314" s="474">
        <v>1</v>
      </c>
      <c r="I314" s="270" t="s">
        <v>177</v>
      </c>
      <c r="J314" s="269"/>
      <c r="K314" s="178" t="str">
        <f>IF(M314,IF(J314&gt;0,H314*J314,0),"")</f>
        <v/>
      </c>
      <c r="L314" s="92"/>
      <c r="M314" s="85" t="b">
        <v>0</v>
      </c>
    </row>
    <row r="315" spans="2:13" ht="16.5">
      <c r="B315" s="71"/>
      <c r="C315" s="482"/>
      <c r="D315" s="262"/>
      <c r="E315" s="179"/>
      <c r="F315" s="481" t="s">
        <v>470</v>
      </c>
      <c r="G315" s="509"/>
      <c r="H315" s="510"/>
      <c r="I315" s="511"/>
      <c r="J315" s="512"/>
      <c r="K315" s="513"/>
      <c r="L315" s="92"/>
    </row>
    <row r="316" spans="2:13" ht="24">
      <c r="B316" s="71"/>
      <c r="C316" s="482"/>
      <c r="D316" s="262"/>
      <c r="E316" s="179"/>
      <c r="F316" s="492" t="s">
        <v>473</v>
      </c>
      <c r="G316" s="509"/>
      <c r="H316" s="510"/>
      <c r="I316" s="511"/>
      <c r="J316" s="512"/>
      <c r="K316" s="513"/>
      <c r="L316" s="92"/>
    </row>
    <row r="317" spans="2:13" ht="16.5">
      <c r="B317" s="488"/>
      <c r="C317" s="490"/>
      <c r="D317" s="489"/>
      <c r="E317" s="505"/>
      <c r="F317" s="506" t="s">
        <v>319</v>
      </c>
      <c r="G317" s="520"/>
      <c r="H317" s="521"/>
      <c r="I317" s="522"/>
      <c r="J317" s="523"/>
      <c r="K317" s="524"/>
      <c r="L317" s="92"/>
    </row>
    <row r="318" spans="2:13" ht="17.5">
      <c r="B318" s="39"/>
      <c r="C318" s="507" t="s">
        <v>427</v>
      </c>
      <c r="D318" s="519"/>
      <c r="E318" s="505"/>
      <c r="F318" s="525" t="s">
        <v>466</v>
      </c>
      <c r="G318" s="176"/>
      <c r="H318" s="474">
        <v>1</v>
      </c>
      <c r="I318" s="270" t="s">
        <v>177</v>
      </c>
      <c r="J318" s="269"/>
      <c r="K318" s="178" t="str">
        <f>IF(M318,IF(J318&gt;0,H318*J318,0),"")</f>
        <v/>
      </c>
      <c r="L318" s="92"/>
      <c r="M318" s="85" t="b">
        <v>0</v>
      </c>
    </row>
    <row r="319" spans="2:13" ht="16.5">
      <c r="B319" s="71"/>
      <c r="C319" s="482"/>
      <c r="D319" s="262"/>
      <c r="E319" s="179"/>
      <c r="F319" s="481" t="s">
        <v>467</v>
      </c>
      <c r="G319" s="509"/>
      <c r="H319" s="510"/>
      <c r="I319" s="511"/>
      <c r="J319" s="512"/>
      <c r="K319" s="513"/>
      <c r="L319" s="92"/>
    </row>
    <row r="320" spans="2:13" ht="16.5">
      <c r="B320" s="71"/>
      <c r="C320" s="482"/>
      <c r="D320" s="262"/>
      <c r="E320" s="179"/>
      <c r="F320" s="492"/>
      <c r="G320" s="509"/>
      <c r="H320" s="510"/>
      <c r="I320" s="511"/>
      <c r="J320" s="512"/>
      <c r="K320" s="513"/>
      <c r="L320" s="92"/>
    </row>
    <row r="321" spans="2:13" ht="17.5">
      <c r="B321" s="39"/>
      <c r="C321" s="507" t="s">
        <v>428</v>
      </c>
      <c r="D321" s="519"/>
      <c r="E321" s="505"/>
      <c r="F321" s="525" t="s">
        <v>466</v>
      </c>
      <c r="G321" s="176"/>
      <c r="H321" s="474">
        <v>1</v>
      </c>
      <c r="I321" s="270" t="s">
        <v>177</v>
      </c>
      <c r="J321" s="269"/>
      <c r="K321" s="178" t="str">
        <f>IF(M321,IF(J321&gt;0,H321*J321,0),"")</f>
        <v/>
      </c>
      <c r="L321" s="92"/>
      <c r="M321" s="85" t="b">
        <v>0</v>
      </c>
    </row>
    <row r="322" spans="2:13" ht="16.5">
      <c r="B322" s="71"/>
      <c r="C322" s="482"/>
      <c r="D322" s="262"/>
      <c r="E322" s="179"/>
      <c r="F322" s="481" t="s">
        <v>468</v>
      </c>
      <c r="G322" s="509"/>
      <c r="H322" s="510"/>
      <c r="I322" s="511"/>
      <c r="J322" s="512"/>
      <c r="K322" s="513"/>
      <c r="L322" s="92"/>
    </row>
    <row r="323" spans="2:13" ht="16.5">
      <c r="B323" s="71"/>
      <c r="C323" s="482"/>
      <c r="D323" s="262"/>
      <c r="E323" s="179"/>
      <c r="F323" s="492"/>
      <c r="G323" s="509"/>
      <c r="H323" s="510"/>
      <c r="I323" s="511"/>
      <c r="J323" s="512"/>
      <c r="K323" s="513"/>
      <c r="L323" s="92"/>
    </row>
    <row r="324" spans="2:13" ht="17.5">
      <c r="B324" s="39"/>
      <c r="C324" s="507" t="s">
        <v>429</v>
      </c>
      <c r="D324" s="519"/>
      <c r="E324" s="505"/>
      <c r="F324" s="525" t="s">
        <v>462</v>
      </c>
      <c r="G324" s="176"/>
      <c r="H324" s="474">
        <v>1</v>
      </c>
      <c r="I324" s="270" t="s">
        <v>177</v>
      </c>
      <c r="J324" s="269"/>
      <c r="K324" s="178">
        <f>IF(M324,IF(J324&gt;0,H324*J324,0),"")</f>
        <v>0</v>
      </c>
      <c r="L324" s="92"/>
      <c r="M324" s="85" t="b">
        <v>1</v>
      </c>
    </row>
    <row r="325" spans="2:13" ht="16.5">
      <c r="B325" s="71"/>
      <c r="C325" s="482"/>
      <c r="D325" s="262"/>
      <c r="E325" s="179"/>
      <c r="F325" s="481"/>
      <c r="G325" s="509"/>
      <c r="H325" s="510"/>
      <c r="I325" s="511"/>
      <c r="J325" s="512"/>
      <c r="K325" s="513"/>
      <c r="L325" s="92"/>
    </row>
    <row r="326" spans="2:13" ht="24">
      <c r="B326" s="71"/>
      <c r="C326" s="482"/>
      <c r="D326" s="262"/>
      <c r="E326" s="179"/>
      <c r="F326" s="492" t="s">
        <v>633</v>
      </c>
      <c r="G326" s="509"/>
      <c r="H326" s="510"/>
      <c r="I326" s="511"/>
      <c r="J326" s="512"/>
      <c r="K326" s="513"/>
      <c r="L326" s="92"/>
    </row>
    <row r="327" spans="2:13" ht="17.5">
      <c r="B327" s="39"/>
      <c r="C327" s="507" t="s">
        <v>430</v>
      </c>
      <c r="D327" s="519"/>
      <c r="E327" s="505"/>
      <c r="F327" s="525" t="s">
        <v>462</v>
      </c>
      <c r="G327" s="176"/>
      <c r="H327" s="474">
        <v>1</v>
      </c>
      <c r="I327" s="270" t="s">
        <v>177</v>
      </c>
      <c r="J327" s="269"/>
      <c r="K327" s="178" t="str">
        <f>IF(M327,IF(J327&gt;0,H327*J327,0),"")</f>
        <v/>
      </c>
      <c r="L327" s="92"/>
      <c r="M327" s="85" t="b">
        <v>0</v>
      </c>
    </row>
    <row r="328" spans="2:13" ht="16.5">
      <c r="B328" s="71"/>
      <c r="C328" s="482"/>
      <c r="D328" s="262"/>
      <c r="E328" s="179"/>
      <c r="F328" s="481"/>
      <c r="G328" s="509"/>
      <c r="H328" s="510"/>
      <c r="I328" s="511"/>
      <c r="J328" s="512"/>
      <c r="K328" s="513"/>
      <c r="L328" s="92"/>
    </row>
    <row r="329" spans="2:13" ht="24">
      <c r="B329" s="71"/>
      <c r="C329" s="482"/>
      <c r="D329" s="262"/>
      <c r="E329" s="179"/>
      <c r="F329" s="492" t="s">
        <v>465</v>
      </c>
      <c r="G329" s="509"/>
      <c r="H329" s="510"/>
      <c r="I329" s="511"/>
      <c r="J329" s="512"/>
      <c r="K329" s="513"/>
      <c r="L329" s="92"/>
    </row>
    <row r="330" spans="2:13" ht="17.5">
      <c r="B330" s="39"/>
      <c r="C330" s="507" t="s">
        <v>431</v>
      </c>
      <c r="D330" s="519"/>
      <c r="E330" s="505"/>
      <c r="F330" s="525" t="s">
        <v>463</v>
      </c>
      <c r="G330" s="176"/>
      <c r="H330" s="474">
        <v>1</v>
      </c>
      <c r="I330" s="270" t="s">
        <v>177</v>
      </c>
      <c r="J330" s="269"/>
      <c r="K330" s="178" t="str">
        <f>IF(M330,IF(J330&gt;0,H330*J330,0),"")</f>
        <v/>
      </c>
      <c r="L330" s="92"/>
      <c r="M330" s="85" t="b">
        <v>0</v>
      </c>
    </row>
    <row r="331" spans="2:13" ht="16.5">
      <c r="B331" s="71"/>
      <c r="C331" s="482"/>
      <c r="D331" s="262"/>
      <c r="E331" s="179"/>
      <c r="F331" s="481"/>
      <c r="G331" s="509"/>
      <c r="H331" s="510"/>
      <c r="I331" s="511"/>
      <c r="J331" s="512"/>
      <c r="K331" s="513"/>
      <c r="L331" s="92"/>
    </row>
    <row r="332" spans="2:13" ht="16.5">
      <c r="B332" s="71"/>
      <c r="C332" s="482"/>
      <c r="D332" s="262"/>
      <c r="E332" s="179"/>
      <c r="F332" s="492" t="s">
        <v>464</v>
      </c>
      <c r="G332" s="509"/>
      <c r="H332" s="510"/>
      <c r="I332" s="511"/>
      <c r="J332" s="512"/>
      <c r="K332" s="513"/>
      <c r="L332" s="92"/>
    </row>
    <row r="333" spans="2:13" ht="16.5">
      <c r="B333" s="488"/>
      <c r="C333" s="490"/>
      <c r="D333" s="489"/>
      <c r="E333" s="505"/>
      <c r="F333" s="506" t="s">
        <v>346</v>
      </c>
      <c r="G333" s="520"/>
      <c r="H333" s="521"/>
      <c r="I333" s="522"/>
      <c r="J333" s="523"/>
      <c r="K333" s="524"/>
      <c r="L333" s="92"/>
    </row>
    <row r="334" spans="2:13" ht="17.5">
      <c r="B334" s="39"/>
      <c r="C334" s="507" t="s">
        <v>432</v>
      </c>
      <c r="D334" s="519"/>
      <c r="E334" s="505"/>
      <c r="F334" s="525" t="s">
        <v>459</v>
      </c>
      <c r="G334" s="176"/>
      <c r="H334" s="474">
        <v>1</v>
      </c>
      <c r="I334" s="270" t="s">
        <v>177</v>
      </c>
      <c r="J334" s="269"/>
      <c r="K334" s="178" t="str">
        <f>IF(M334,IF(J334&gt;0,H334*J334,0),"")</f>
        <v/>
      </c>
      <c r="L334" s="92"/>
      <c r="M334" s="85" t="b">
        <v>0</v>
      </c>
    </row>
    <row r="335" spans="2:13" ht="16.5">
      <c r="B335" s="71"/>
      <c r="C335" s="482"/>
      <c r="D335" s="262"/>
      <c r="E335" s="179"/>
      <c r="F335" s="481" t="s">
        <v>460</v>
      </c>
      <c r="G335" s="509"/>
      <c r="H335" s="510"/>
      <c r="I335" s="511"/>
      <c r="J335" s="512"/>
      <c r="K335" s="513"/>
      <c r="L335" s="92"/>
    </row>
    <row r="336" spans="2:13" ht="24">
      <c r="B336" s="71"/>
      <c r="C336" s="482"/>
      <c r="D336" s="262"/>
      <c r="E336" s="179"/>
      <c r="F336" s="492" t="s">
        <v>461</v>
      </c>
      <c r="G336" s="509"/>
      <c r="H336" s="510"/>
      <c r="I336" s="511"/>
      <c r="J336" s="512"/>
      <c r="K336" s="513"/>
      <c r="L336" s="92"/>
    </row>
    <row r="337" spans="2:13" ht="16.5">
      <c r="B337" s="488"/>
      <c r="C337" s="490"/>
      <c r="D337" s="489"/>
      <c r="E337" s="505"/>
      <c r="F337" s="506" t="s">
        <v>361</v>
      </c>
      <c r="G337" s="520"/>
      <c r="H337" s="521"/>
      <c r="I337" s="522"/>
      <c r="J337" s="523"/>
      <c r="K337" s="524"/>
      <c r="L337" s="92"/>
    </row>
    <row r="338" spans="2:13" ht="17.5">
      <c r="B338" s="39"/>
      <c r="C338" s="507" t="s">
        <v>433</v>
      </c>
      <c r="D338" s="519"/>
      <c r="E338" s="505"/>
      <c r="F338" s="525" t="s">
        <v>457</v>
      </c>
      <c r="G338" s="176"/>
      <c r="H338" s="474">
        <v>1</v>
      </c>
      <c r="I338" s="270" t="s">
        <v>177</v>
      </c>
      <c r="J338" s="269"/>
      <c r="K338" s="178" t="str">
        <f>IF(M338,IF(J338&gt;0,H338*J338,0),"")</f>
        <v/>
      </c>
      <c r="L338" s="92"/>
      <c r="M338" s="85" t="b">
        <v>0</v>
      </c>
    </row>
    <row r="339" spans="2:13" ht="16.5">
      <c r="B339" s="71"/>
      <c r="C339" s="482"/>
      <c r="D339" s="262"/>
      <c r="E339" s="179"/>
      <c r="F339" s="481"/>
      <c r="G339" s="509"/>
      <c r="H339" s="510"/>
      <c r="I339" s="511"/>
      <c r="J339" s="512"/>
      <c r="K339" s="513"/>
      <c r="L339" s="92"/>
    </row>
    <row r="340" spans="2:13" ht="16.5">
      <c r="B340" s="71"/>
      <c r="C340" s="482"/>
      <c r="D340" s="262"/>
      <c r="E340" s="179"/>
      <c r="F340" s="492" t="s">
        <v>458</v>
      </c>
      <c r="G340" s="509"/>
      <c r="H340" s="510"/>
      <c r="I340" s="511"/>
      <c r="J340" s="512"/>
      <c r="K340" s="513"/>
      <c r="L340" s="92"/>
    </row>
    <row r="341" spans="2:13" ht="16.5">
      <c r="B341" s="488"/>
      <c r="C341" s="490"/>
      <c r="D341" s="489"/>
      <c r="E341" s="505"/>
      <c r="F341" s="506" t="s">
        <v>381</v>
      </c>
      <c r="G341" s="520"/>
      <c r="H341" s="521"/>
      <c r="I341" s="522"/>
      <c r="J341" s="523"/>
      <c r="K341" s="524"/>
      <c r="L341" s="92"/>
    </row>
    <row r="342" spans="2:13" ht="17.5">
      <c r="B342" s="39"/>
      <c r="C342" s="507" t="s">
        <v>434</v>
      </c>
      <c r="D342" s="519"/>
      <c r="E342" s="505"/>
      <c r="F342" s="525" t="s">
        <v>455</v>
      </c>
      <c r="G342" s="176"/>
      <c r="H342" s="474">
        <v>1</v>
      </c>
      <c r="I342" s="270" t="s">
        <v>177</v>
      </c>
      <c r="J342" s="269"/>
      <c r="K342" s="178">
        <f>IF(M342,IF(J342&gt;0,H342*J342,0),"")</f>
        <v>0</v>
      </c>
      <c r="L342" s="92"/>
      <c r="M342" s="85" t="b">
        <v>1</v>
      </c>
    </row>
    <row r="343" spans="2:13" ht="16.5">
      <c r="B343" s="71"/>
      <c r="C343" s="482"/>
      <c r="D343" s="262"/>
      <c r="E343" s="179"/>
      <c r="F343" s="481" t="s">
        <v>456</v>
      </c>
      <c r="G343" s="509"/>
      <c r="H343" s="510"/>
      <c r="I343" s="511"/>
      <c r="J343" s="512"/>
      <c r="K343" s="513"/>
      <c r="L343" s="92"/>
    </row>
    <row r="344" spans="2:13" ht="16.5">
      <c r="B344" s="71"/>
      <c r="C344" s="482"/>
      <c r="D344" s="262"/>
      <c r="E344" s="179"/>
      <c r="F344" s="492" t="s">
        <v>634</v>
      </c>
      <c r="G344" s="509"/>
      <c r="H344" s="510"/>
      <c r="I344" s="511"/>
      <c r="J344" s="512"/>
      <c r="K344" s="513"/>
      <c r="L344" s="92"/>
    </row>
    <row r="345" spans="2:13" ht="16.5">
      <c r="B345" s="488"/>
      <c r="C345" s="490"/>
      <c r="D345" s="489"/>
      <c r="E345" s="505"/>
      <c r="F345" s="506" t="s">
        <v>395</v>
      </c>
      <c r="G345" s="520"/>
      <c r="H345" s="521"/>
      <c r="I345" s="522"/>
      <c r="J345" s="523"/>
      <c r="K345" s="524"/>
      <c r="L345" s="92"/>
    </row>
    <row r="346" spans="2:13" ht="17.5">
      <c r="B346" s="39"/>
      <c r="C346" s="507" t="s">
        <v>435</v>
      </c>
      <c r="D346" s="519"/>
      <c r="E346" s="505"/>
      <c r="F346" s="525" t="s">
        <v>450</v>
      </c>
      <c r="G346" s="176"/>
      <c r="H346" s="474">
        <v>1</v>
      </c>
      <c r="I346" s="270" t="s">
        <v>177</v>
      </c>
      <c r="J346" s="269"/>
      <c r="K346" s="178" t="str">
        <f>IF(M346,IF(J346&gt;0,H346*J346,0),"")</f>
        <v/>
      </c>
      <c r="L346" s="92"/>
      <c r="M346" s="85" t="b">
        <v>0</v>
      </c>
    </row>
    <row r="347" spans="2:13" ht="16.5">
      <c r="B347" s="71"/>
      <c r="C347" s="482"/>
      <c r="D347" s="262"/>
      <c r="E347" s="179"/>
      <c r="F347" s="481"/>
      <c r="G347" s="509"/>
      <c r="H347" s="510"/>
      <c r="I347" s="511"/>
      <c r="J347" s="512"/>
      <c r="K347" s="513"/>
      <c r="L347" s="92"/>
    </row>
    <row r="348" spans="2:13" ht="16.5">
      <c r="B348" s="71"/>
      <c r="C348" s="482"/>
      <c r="D348" s="262"/>
      <c r="E348" s="179"/>
      <c r="F348" s="492" t="s">
        <v>451</v>
      </c>
      <c r="G348" s="509"/>
      <c r="H348" s="510"/>
      <c r="I348" s="511"/>
      <c r="J348" s="512"/>
      <c r="K348" s="513"/>
      <c r="L348" s="92"/>
    </row>
    <row r="349" spans="2:13" ht="17.5">
      <c r="B349" s="39"/>
      <c r="C349" s="507" t="s">
        <v>436</v>
      </c>
      <c r="D349" s="519"/>
      <c r="E349" s="505"/>
      <c r="F349" s="525" t="s">
        <v>452</v>
      </c>
      <c r="G349" s="176"/>
      <c r="H349" s="474">
        <v>1</v>
      </c>
      <c r="I349" s="270" t="s">
        <v>177</v>
      </c>
      <c r="J349" s="269"/>
      <c r="K349" s="178" t="str">
        <f>IF(M349,IF(J349&gt;0,H349*J349,0),"")</f>
        <v/>
      </c>
      <c r="L349" s="92"/>
      <c r="M349" s="85" t="b">
        <v>0</v>
      </c>
    </row>
    <row r="350" spans="2:13" ht="16.5">
      <c r="B350" s="71"/>
      <c r="C350" s="482"/>
      <c r="D350" s="262"/>
      <c r="E350" s="179"/>
      <c r="F350" s="481"/>
      <c r="G350" s="509"/>
      <c r="H350" s="510"/>
      <c r="I350" s="511"/>
      <c r="J350" s="512"/>
      <c r="K350" s="513"/>
      <c r="L350" s="92"/>
    </row>
    <row r="351" spans="2:13" ht="16.5">
      <c r="B351" s="71"/>
      <c r="C351" s="482"/>
      <c r="D351" s="262"/>
      <c r="E351" s="179"/>
      <c r="F351" s="492" t="s">
        <v>451</v>
      </c>
      <c r="G351" s="509"/>
      <c r="H351" s="510"/>
      <c r="I351" s="511"/>
      <c r="J351" s="512"/>
      <c r="K351" s="513"/>
      <c r="L351" s="92"/>
    </row>
    <row r="352" spans="2:13" ht="17.5">
      <c r="B352" s="39"/>
      <c r="C352" s="507" t="s">
        <v>437</v>
      </c>
      <c r="D352" s="519"/>
      <c r="E352" s="505"/>
      <c r="F352" s="525" t="s">
        <v>453</v>
      </c>
      <c r="G352" s="176"/>
      <c r="H352" s="474">
        <v>1</v>
      </c>
      <c r="I352" s="270" t="s">
        <v>177</v>
      </c>
      <c r="J352" s="269"/>
      <c r="K352" s="178" t="str">
        <f>IF(M352,IF(J352&gt;0,H352*J352,0),"")</f>
        <v/>
      </c>
      <c r="L352" s="92"/>
      <c r="M352" s="85" t="b">
        <v>0</v>
      </c>
    </row>
    <row r="353" spans="2:13" ht="16.5">
      <c r="B353" s="71"/>
      <c r="C353" s="482"/>
      <c r="D353" s="262"/>
      <c r="E353" s="179"/>
      <c r="F353" s="481"/>
      <c r="G353" s="509"/>
      <c r="H353" s="510"/>
      <c r="I353" s="511"/>
      <c r="J353" s="512"/>
      <c r="K353" s="513"/>
      <c r="L353" s="92"/>
    </row>
    <row r="354" spans="2:13" ht="16.5">
      <c r="B354" s="71"/>
      <c r="C354" s="482"/>
      <c r="D354" s="262"/>
      <c r="E354" s="179"/>
      <c r="F354" s="492" t="s">
        <v>454</v>
      </c>
      <c r="G354" s="509"/>
      <c r="H354" s="510"/>
      <c r="I354" s="511"/>
      <c r="J354" s="512"/>
      <c r="K354" s="513"/>
      <c r="L354" s="92"/>
    </row>
    <row r="355" spans="2:13" ht="16.5">
      <c r="B355" s="488"/>
      <c r="C355" s="490"/>
      <c r="D355" s="489"/>
      <c r="E355" s="505"/>
      <c r="F355" s="506" t="s">
        <v>410</v>
      </c>
      <c r="G355" s="520"/>
      <c r="H355" s="521"/>
      <c r="I355" s="522"/>
      <c r="J355" s="523"/>
      <c r="K355" s="524"/>
      <c r="L355" s="92"/>
    </row>
    <row r="356" spans="2:13" ht="17.5">
      <c r="B356" s="39"/>
      <c r="C356" s="507" t="s">
        <v>438</v>
      </c>
      <c r="D356" s="519"/>
      <c r="E356" s="505"/>
      <c r="F356" s="525" t="s">
        <v>444</v>
      </c>
      <c r="G356" s="176"/>
      <c r="H356" s="474">
        <v>1</v>
      </c>
      <c r="I356" s="270" t="s">
        <v>177</v>
      </c>
      <c r="J356" s="269"/>
      <c r="K356" s="178" t="str">
        <f>IF(M356,IF(J356&gt;0,H356*J356,0),"")</f>
        <v/>
      </c>
      <c r="L356" s="92"/>
      <c r="M356" s="85" t="b">
        <v>0</v>
      </c>
    </row>
    <row r="357" spans="2:13" ht="16.5">
      <c r="B357" s="71"/>
      <c r="C357" s="482"/>
      <c r="D357" s="262"/>
      <c r="E357" s="179"/>
      <c r="F357" s="481" t="s">
        <v>445</v>
      </c>
      <c r="G357" s="509"/>
      <c r="H357" s="510"/>
      <c r="I357" s="511"/>
      <c r="J357" s="512"/>
      <c r="K357" s="513"/>
      <c r="L357" s="92"/>
    </row>
    <row r="358" spans="2:13" ht="16.5">
      <c r="B358" s="71"/>
      <c r="C358" s="482"/>
      <c r="D358" s="262"/>
      <c r="E358" s="179"/>
      <c r="F358" s="492" t="s">
        <v>446</v>
      </c>
      <c r="G358" s="509"/>
      <c r="H358" s="510"/>
      <c r="I358" s="511"/>
      <c r="J358" s="512"/>
      <c r="K358" s="513"/>
      <c r="L358" s="92"/>
    </row>
    <row r="359" spans="2:13" ht="17.5">
      <c r="B359" s="39"/>
      <c r="C359" s="507" t="s">
        <v>439</v>
      </c>
      <c r="D359" s="519"/>
      <c r="E359" s="505"/>
      <c r="F359" s="525" t="s">
        <v>447</v>
      </c>
      <c r="G359" s="176"/>
      <c r="H359" s="474">
        <v>1</v>
      </c>
      <c r="I359" s="270" t="s">
        <v>177</v>
      </c>
      <c r="J359" s="269"/>
      <c r="K359" s="178" t="str">
        <f>IF(M359,IF(J359&gt;0,H359*J359,0),"")</f>
        <v/>
      </c>
      <c r="L359" s="92"/>
      <c r="M359" s="85" t="b">
        <v>0</v>
      </c>
    </row>
    <row r="360" spans="2:13" ht="16.5">
      <c r="B360" s="71"/>
      <c r="C360" s="482"/>
      <c r="D360" s="262"/>
      <c r="E360" s="179"/>
      <c r="F360" s="481" t="s">
        <v>448</v>
      </c>
      <c r="G360" s="509"/>
      <c r="H360" s="510"/>
      <c r="I360" s="511"/>
      <c r="J360" s="512"/>
      <c r="K360" s="513"/>
      <c r="L360" s="92"/>
    </row>
    <row r="361" spans="2:13" ht="16.5">
      <c r="B361" s="71"/>
      <c r="C361" s="482"/>
      <c r="D361" s="262"/>
      <c r="E361" s="179"/>
      <c r="F361" s="492" t="s">
        <v>449</v>
      </c>
      <c r="G361" s="509"/>
      <c r="H361" s="510"/>
      <c r="I361" s="511"/>
      <c r="J361" s="512"/>
      <c r="K361" s="513"/>
      <c r="L361" s="92"/>
    </row>
    <row r="362" spans="2:13" ht="16.5">
      <c r="B362" s="488"/>
      <c r="C362" s="490"/>
      <c r="D362" s="489"/>
      <c r="E362" s="505"/>
      <c r="F362" s="506" t="s">
        <v>441</v>
      </c>
      <c r="G362" s="520"/>
      <c r="H362" s="521"/>
      <c r="I362" s="522"/>
      <c r="J362" s="523"/>
      <c r="K362" s="524"/>
      <c r="L362" s="92"/>
    </row>
    <row r="363" spans="2:13" ht="17.5">
      <c r="B363" s="39"/>
      <c r="C363" s="507" t="s">
        <v>440</v>
      </c>
      <c r="D363" s="519"/>
      <c r="E363" s="505"/>
      <c r="F363" s="525" t="s">
        <v>442</v>
      </c>
      <c r="G363" s="176"/>
      <c r="H363" s="474">
        <v>1</v>
      </c>
      <c r="I363" s="270" t="s">
        <v>177</v>
      </c>
      <c r="J363" s="269"/>
      <c r="K363" s="178" t="str">
        <f>IF(M363,IF(J363&gt;0,H363*J363,0),"")</f>
        <v/>
      </c>
      <c r="L363" s="92"/>
      <c r="M363" s="85" t="b">
        <v>0</v>
      </c>
    </row>
    <row r="364" spans="2:13" ht="16.5">
      <c r="B364" s="71"/>
      <c r="C364" s="482"/>
      <c r="D364" s="262"/>
      <c r="E364" s="179"/>
      <c r="F364" s="481"/>
      <c r="G364" s="509"/>
      <c r="H364" s="510"/>
      <c r="I364" s="511"/>
      <c r="J364" s="512"/>
      <c r="K364" s="513"/>
      <c r="L364" s="92"/>
    </row>
    <row r="365" spans="2:13" ht="16.5">
      <c r="B365" s="71"/>
      <c r="C365" s="482"/>
      <c r="D365" s="262"/>
      <c r="E365" s="179"/>
      <c r="F365" s="492" t="s">
        <v>443</v>
      </c>
      <c r="G365" s="509"/>
      <c r="H365" s="510"/>
      <c r="I365" s="511"/>
      <c r="J365" s="512"/>
      <c r="K365" s="513"/>
      <c r="L365" s="92"/>
    </row>
    <row r="366" spans="2:13" ht="16.5">
      <c r="B366" s="488"/>
      <c r="C366" s="490"/>
      <c r="D366" s="489"/>
      <c r="E366" s="505"/>
      <c r="F366" s="506" t="s">
        <v>618</v>
      </c>
      <c r="G366" s="520"/>
      <c r="H366" s="521"/>
      <c r="I366" s="522"/>
      <c r="J366" s="523"/>
      <c r="K366" s="524"/>
      <c r="L366" s="92"/>
    </row>
    <row r="367" spans="2:13" ht="17.5">
      <c r="B367" s="39"/>
      <c r="C367" s="507" t="s">
        <v>67</v>
      </c>
      <c r="D367" s="519"/>
      <c r="E367" s="505"/>
      <c r="F367" s="525" t="s">
        <v>619</v>
      </c>
      <c r="G367" s="176"/>
      <c r="H367" s="474">
        <v>1</v>
      </c>
      <c r="I367" s="270" t="s">
        <v>177</v>
      </c>
      <c r="J367" s="269"/>
      <c r="K367" s="178">
        <f>IF(M367,IF(J367&gt;0,H367*J367,0),"")</f>
        <v>0</v>
      </c>
      <c r="L367" s="92"/>
      <c r="M367" s="85" t="b">
        <v>1</v>
      </c>
    </row>
    <row r="368" spans="2:13" ht="48">
      <c r="B368" s="71"/>
      <c r="C368" s="482"/>
      <c r="D368" s="262"/>
      <c r="E368" s="179"/>
      <c r="F368" s="492" t="s">
        <v>635</v>
      </c>
      <c r="G368" s="509"/>
      <c r="H368" s="510"/>
      <c r="I368" s="511"/>
      <c r="J368" s="512"/>
      <c r="K368" s="513"/>
      <c r="L368" s="92"/>
    </row>
    <row r="369" spans="2:13" ht="17.5">
      <c r="B369" s="39"/>
      <c r="C369" s="507" t="s">
        <v>68</v>
      </c>
      <c r="D369" s="519"/>
      <c r="E369" s="505"/>
      <c r="F369" s="525" t="s">
        <v>620</v>
      </c>
      <c r="G369" s="176"/>
      <c r="H369" s="474">
        <v>1</v>
      </c>
      <c r="I369" s="270" t="s">
        <v>177</v>
      </c>
      <c r="J369" s="269"/>
      <c r="K369" s="178">
        <f>IF(M369,IF(J369&gt;0,H369*J369,0),"")</f>
        <v>0</v>
      </c>
      <c r="L369" s="92"/>
      <c r="M369" s="85" t="b">
        <v>1</v>
      </c>
    </row>
    <row r="370" spans="2:13" ht="60">
      <c r="B370" s="71"/>
      <c r="C370" s="482"/>
      <c r="D370" s="262"/>
      <c r="E370" s="179"/>
      <c r="F370" s="492" t="s">
        <v>636</v>
      </c>
      <c r="G370" s="509"/>
      <c r="H370" s="510"/>
      <c r="I370" s="511"/>
      <c r="J370" s="512"/>
      <c r="K370" s="513"/>
      <c r="L370" s="92"/>
    </row>
    <row r="371" spans="2:13" ht="17.5">
      <c r="B371" s="39"/>
      <c r="C371" s="507" t="s">
        <v>69</v>
      </c>
      <c r="D371" s="519"/>
      <c r="E371" s="505"/>
      <c r="F371" s="528"/>
      <c r="G371" s="176"/>
      <c r="H371" s="474"/>
      <c r="I371" s="270"/>
      <c r="J371" s="269"/>
      <c r="K371" s="178" t="str">
        <f>IF(M371,IF(J371&gt;0,H371*J371,0),"")</f>
        <v/>
      </c>
      <c r="L371" s="92"/>
      <c r="M371" s="85" t="b">
        <v>0</v>
      </c>
    </row>
    <row r="372" spans="2:13" ht="17" thickBot="1">
      <c r="B372" s="71"/>
      <c r="C372" s="386"/>
      <c r="D372" s="263"/>
      <c r="E372" s="175"/>
      <c r="F372" s="547"/>
      <c r="G372" s="514"/>
      <c r="H372" s="515"/>
      <c r="I372" s="516"/>
      <c r="J372" s="517"/>
      <c r="K372" s="518"/>
      <c r="L372" s="92"/>
    </row>
    <row r="373" spans="2:13" ht="22.75" customHeight="1" thickBot="1">
      <c r="B373" s="211"/>
      <c r="C373" s="389" t="s">
        <v>1</v>
      </c>
      <c r="D373" s="212"/>
      <c r="E373" s="218"/>
      <c r="F373" s="219"/>
      <c r="G373" s="220"/>
      <c r="H373" s="219"/>
      <c r="I373" s="219"/>
      <c r="J373" s="221" t="s">
        <v>195</v>
      </c>
      <c r="K373" s="216">
        <f>IF(Projektgrundlagen!I25,IF(COUNT(K33:K372)&gt;0,SUM(K33:K372),""),0)</f>
        <v>0</v>
      </c>
    </row>
    <row r="374" spans="2:13" ht="16.5">
      <c r="B374" s="223"/>
      <c r="C374" s="387"/>
      <c r="D374" s="87"/>
      <c r="E374" s="87"/>
      <c r="F374" s="88"/>
      <c r="G374" s="89"/>
      <c r="H374" s="88"/>
      <c r="I374" s="88"/>
      <c r="J374" s="224"/>
      <c r="K374" s="94"/>
    </row>
    <row r="375" spans="2:13" ht="22.75" customHeight="1">
      <c r="B375" s="205" t="s">
        <v>196</v>
      </c>
      <c r="C375" s="206"/>
      <c r="D375" s="206"/>
      <c r="E375" s="587" t="s">
        <v>202</v>
      </c>
      <c r="F375" s="587"/>
      <c r="G375" s="587"/>
      <c r="H375" s="587"/>
      <c r="I375" s="587"/>
      <c r="J375" s="209"/>
      <c r="K375" s="217"/>
    </row>
    <row r="376" spans="2:13" ht="17.5">
      <c r="B376" s="39"/>
      <c r="C376" s="507" t="s">
        <v>8</v>
      </c>
      <c r="D376" s="508"/>
      <c r="E376" s="179"/>
      <c r="F376" s="525" t="s">
        <v>299</v>
      </c>
      <c r="G376" s="176"/>
      <c r="H376" s="474">
        <v>1</v>
      </c>
      <c r="I376" s="270" t="s">
        <v>177</v>
      </c>
      <c r="J376" s="268"/>
      <c r="K376" s="178">
        <f>IF(M376,IF(J376&gt;0,H376*J376,0),"")</f>
        <v>0</v>
      </c>
      <c r="L376" s="92"/>
      <c r="M376" s="85" t="b">
        <v>1</v>
      </c>
    </row>
    <row r="377" spans="2:13" ht="16.5">
      <c r="B377" s="71"/>
      <c r="C377" s="482"/>
      <c r="D377" s="262"/>
      <c r="E377" s="179"/>
      <c r="F377" s="481" t="s">
        <v>300</v>
      </c>
      <c r="G377" s="509"/>
      <c r="H377" s="510"/>
      <c r="I377" s="511"/>
      <c r="J377" s="512"/>
      <c r="K377" s="513"/>
      <c r="L377" s="92"/>
    </row>
    <row r="378" spans="2:13" ht="36">
      <c r="B378" s="71"/>
      <c r="C378" s="482"/>
      <c r="D378" s="262"/>
      <c r="E378" s="179"/>
      <c r="F378" s="494" t="s">
        <v>637</v>
      </c>
      <c r="G378" s="509"/>
      <c r="H378" s="510"/>
      <c r="I378" s="511"/>
      <c r="J378" s="512"/>
      <c r="K378" s="513"/>
      <c r="L378" s="92"/>
    </row>
    <row r="379" spans="2:13" ht="24">
      <c r="B379" s="71"/>
      <c r="C379" s="386"/>
      <c r="D379" s="263"/>
      <c r="E379" s="175"/>
      <c r="F379" s="493" t="s">
        <v>301</v>
      </c>
      <c r="G379" s="514"/>
      <c r="H379" s="515"/>
      <c r="I379" s="516"/>
      <c r="J379" s="517"/>
      <c r="K379" s="518"/>
      <c r="L379" s="92"/>
    </row>
    <row r="380" spans="2:13" ht="17.5">
      <c r="B380" s="39"/>
      <c r="C380" s="507" t="s">
        <v>7</v>
      </c>
      <c r="D380" s="519"/>
      <c r="E380" s="505"/>
      <c r="F380" s="525" t="s">
        <v>297</v>
      </c>
      <c r="G380" s="176"/>
      <c r="H380" s="474">
        <v>1</v>
      </c>
      <c r="I380" s="270" t="s">
        <v>177</v>
      </c>
      <c r="J380" s="269"/>
      <c r="K380" s="178">
        <f>IF(M380,IF(J380&gt;0,H380*J380,0),"")</f>
        <v>0</v>
      </c>
      <c r="L380" s="92"/>
      <c r="M380" s="85" t="b">
        <v>1</v>
      </c>
    </row>
    <row r="381" spans="2:13" ht="16.5">
      <c r="B381" s="71"/>
      <c r="C381" s="482"/>
      <c r="D381" s="262"/>
      <c r="E381" s="179"/>
      <c r="F381" s="481" t="s">
        <v>298</v>
      </c>
      <c r="G381" s="509"/>
      <c r="H381" s="510"/>
      <c r="I381" s="511"/>
      <c r="J381" s="512"/>
      <c r="K381" s="513"/>
      <c r="L381" s="92"/>
    </row>
    <row r="382" spans="2:13" ht="48">
      <c r="B382" s="71"/>
      <c r="C382" s="482"/>
      <c r="D382" s="262"/>
      <c r="E382" s="179"/>
      <c r="F382" s="494" t="s">
        <v>302</v>
      </c>
      <c r="G382" s="509"/>
      <c r="H382" s="510"/>
      <c r="I382" s="511"/>
      <c r="J382" s="512"/>
      <c r="K382" s="513"/>
      <c r="L382" s="92"/>
    </row>
    <row r="383" spans="2:13" ht="17.5">
      <c r="B383" s="39"/>
      <c r="C383" s="507" t="s">
        <v>6</v>
      </c>
      <c r="D383" s="519"/>
      <c r="E383" s="505"/>
      <c r="F383" s="525" t="s">
        <v>295</v>
      </c>
      <c r="G383" s="176"/>
      <c r="H383" s="474">
        <v>1</v>
      </c>
      <c r="I383" s="270" t="s">
        <v>177</v>
      </c>
      <c r="J383" s="269"/>
      <c r="K383" s="178" t="str">
        <f>IF(M383,IF(J383&gt;0,H383*J383,0),"")</f>
        <v/>
      </c>
      <c r="L383" s="92"/>
      <c r="M383" s="85" t="b">
        <v>0</v>
      </c>
    </row>
    <row r="384" spans="2:13" ht="16.5">
      <c r="B384" s="71"/>
      <c r="C384" s="482"/>
      <c r="D384" s="262"/>
      <c r="E384" s="179"/>
      <c r="F384" s="481" t="s">
        <v>296</v>
      </c>
      <c r="G384" s="509"/>
      <c r="H384" s="510"/>
      <c r="I384" s="511"/>
      <c r="J384" s="512"/>
      <c r="K384" s="513"/>
      <c r="L384" s="92"/>
    </row>
    <row r="385" spans="2:13" ht="16.5">
      <c r="B385" s="71"/>
      <c r="C385" s="482"/>
      <c r="D385" s="262"/>
      <c r="E385" s="179"/>
      <c r="F385" s="494"/>
      <c r="G385" s="509"/>
      <c r="H385" s="510"/>
      <c r="I385" s="511"/>
      <c r="J385" s="512"/>
      <c r="K385" s="513"/>
      <c r="L385" s="92"/>
    </row>
    <row r="386" spans="2:13" ht="16.5">
      <c r="B386" s="71"/>
      <c r="C386" s="482"/>
      <c r="D386" s="262"/>
      <c r="E386" s="179"/>
      <c r="F386" s="494" t="s">
        <v>304</v>
      </c>
      <c r="G386" s="509"/>
      <c r="H386" s="510"/>
      <c r="I386" s="511"/>
      <c r="J386" s="512"/>
      <c r="K386" s="513"/>
      <c r="L386" s="92"/>
    </row>
    <row r="387" spans="2:13" ht="72">
      <c r="B387" s="71"/>
      <c r="C387" s="482"/>
      <c r="D387" s="262"/>
      <c r="E387" s="179"/>
      <c r="F387" s="494" t="s">
        <v>305</v>
      </c>
      <c r="G387" s="509"/>
      <c r="H387" s="510"/>
      <c r="I387" s="511"/>
      <c r="J387" s="512"/>
      <c r="K387" s="513"/>
      <c r="L387" s="92"/>
    </row>
    <row r="388" spans="2:13" ht="108">
      <c r="B388" s="71"/>
      <c r="C388" s="482"/>
      <c r="D388" s="262"/>
      <c r="E388" s="179"/>
      <c r="F388" s="494" t="s">
        <v>306</v>
      </c>
      <c r="G388" s="509"/>
      <c r="H388" s="510"/>
      <c r="I388" s="511"/>
      <c r="J388" s="512"/>
      <c r="K388" s="513"/>
      <c r="L388" s="92"/>
    </row>
    <row r="389" spans="2:13" ht="16.5">
      <c r="B389" s="71"/>
      <c r="C389" s="482"/>
      <c r="D389" s="262"/>
      <c r="E389" s="179"/>
      <c r="F389" s="494"/>
      <c r="G389" s="509"/>
      <c r="H389" s="510"/>
      <c r="I389" s="511"/>
      <c r="J389" s="512"/>
      <c r="K389" s="513"/>
      <c r="L389" s="92"/>
    </row>
    <row r="390" spans="2:13" ht="16.5">
      <c r="B390" s="71"/>
      <c r="C390" s="482"/>
      <c r="D390" s="262"/>
      <c r="E390" s="179"/>
      <c r="F390" s="494" t="s">
        <v>307</v>
      </c>
      <c r="G390" s="509"/>
      <c r="H390" s="510"/>
      <c r="I390" s="511"/>
      <c r="J390" s="512"/>
      <c r="K390" s="513"/>
      <c r="L390" s="92"/>
    </row>
    <row r="391" spans="2:13" ht="84">
      <c r="B391" s="71"/>
      <c r="C391" s="482"/>
      <c r="D391" s="262"/>
      <c r="E391" s="179"/>
      <c r="F391" s="494" t="s">
        <v>308</v>
      </c>
      <c r="G391" s="509"/>
      <c r="H391" s="510"/>
      <c r="I391" s="511"/>
      <c r="J391" s="512"/>
      <c r="K391" s="513"/>
      <c r="L391" s="92"/>
    </row>
    <row r="392" spans="2:13" ht="84">
      <c r="B392" s="71"/>
      <c r="C392" s="482"/>
      <c r="D392" s="262"/>
      <c r="E392" s="179"/>
      <c r="F392" s="494" t="s">
        <v>309</v>
      </c>
      <c r="G392" s="509"/>
      <c r="H392" s="510"/>
      <c r="I392" s="511"/>
      <c r="J392" s="512"/>
      <c r="K392" s="513"/>
      <c r="L392" s="92"/>
    </row>
    <row r="393" spans="2:13" ht="16.5">
      <c r="B393" s="71"/>
      <c r="C393" s="482"/>
      <c r="D393" s="262"/>
      <c r="E393" s="179"/>
      <c r="F393" s="494"/>
      <c r="G393" s="509"/>
      <c r="H393" s="510"/>
      <c r="I393" s="511"/>
      <c r="J393" s="512"/>
      <c r="K393" s="513"/>
      <c r="L393" s="92"/>
    </row>
    <row r="394" spans="2:13" ht="16.5">
      <c r="B394" s="71"/>
      <c r="C394" s="482"/>
      <c r="D394" s="262"/>
      <c r="E394" s="179"/>
      <c r="F394" s="494" t="s">
        <v>310</v>
      </c>
      <c r="G394" s="509"/>
      <c r="H394" s="510"/>
      <c r="I394" s="511"/>
      <c r="J394" s="512"/>
      <c r="K394" s="513"/>
      <c r="L394" s="92"/>
    </row>
    <row r="395" spans="2:13" ht="120">
      <c r="B395" s="71"/>
      <c r="C395" s="482"/>
      <c r="D395" s="262"/>
      <c r="E395" s="179"/>
      <c r="F395" s="494" t="s">
        <v>311</v>
      </c>
      <c r="G395" s="509"/>
      <c r="H395" s="510"/>
      <c r="I395" s="511"/>
      <c r="J395" s="512"/>
      <c r="K395" s="513"/>
      <c r="L395" s="92"/>
    </row>
    <row r="396" spans="2:13" ht="96">
      <c r="B396" s="71"/>
      <c r="C396" s="482"/>
      <c r="D396" s="262"/>
      <c r="E396" s="179"/>
      <c r="F396" s="494" t="s">
        <v>312</v>
      </c>
      <c r="G396" s="509"/>
      <c r="H396" s="510"/>
      <c r="I396" s="511"/>
      <c r="J396" s="512"/>
      <c r="K396" s="513"/>
      <c r="L396" s="92"/>
    </row>
    <row r="397" spans="2:13" ht="17.5">
      <c r="B397" s="39"/>
      <c r="C397" s="507" t="s">
        <v>70</v>
      </c>
      <c r="D397" s="519"/>
      <c r="E397" s="505"/>
      <c r="F397" s="525" t="s">
        <v>294</v>
      </c>
      <c r="G397" s="176"/>
      <c r="H397" s="474">
        <v>1</v>
      </c>
      <c r="I397" s="270" t="s">
        <v>177</v>
      </c>
      <c r="J397" s="269"/>
      <c r="K397" s="178" t="str">
        <f>IF(M397,IF(J397&gt;0,H397*J397,0),"")</f>
        <v/>
      </c>
      <c r="L397" s="92"/>
      <c r="M397" s="85" t="b">
        <v>0</v>
      </c>
    </row>
    <row r="398" spans="2:13" ht="16.5">
      <c r="B398" s="71"/>
      <c r="C398" s="482"/>
      <c r="D398" s="262"/>
      <c r="E398" s="179"/>
      <c r="F398" s="481" t="s">
        <v>272</v>
      </c>
      <c r="G398" s="509"/>
      <c r="H398" s="510"/>
      <c r="I398" s="511"/>
      <c r="J398" s="512"/>
      <c r="K398" s="513"/>
      <c r="L398" s="92"/>
    </row>
    <row r="399" spans="2:13" ht="36">
      <c r="B399" s="71"/>
      <c r="C399" s="482"/>
      <c r="D399" s="262"/>
      <c r="E399" s="179"/>
      <c r="F399" s="494" t="s">
        <v>638</v>
      </c>
      <c r="G399" s="509"/>
      <c r="H399" s="510"/>
      <c r="I399" s="511"/>
      <c r="J399" s="512"/>
      <c r="K399" s="513"/>
      <c r="L399" s="92"/>
    </row>
    <row r="400" spans="2:13" ht="17.5">
      <c r="B400" s="39"/>
      <c r="C400" s="507" t="s">
        <v>71</v>
      </c>
      <c r="D400" s="519"/>
      <c r="E400" s="505"/>
      <c r="F400" s="525" t="s">
        <v>292</v>
      </c>
      <c r="G400" s="176"/>
      <c r="H400" s="474">
        <v>1</v>
      </c>
      <c r="I400" s="270" t="s">
        <v>177</v>
      </c>
      <c r="J400" s="269"/>
      <c r="K400" s="178" t="str">
        <f>IF(M400,IF(J400&gt;0,H400*J400,0),"")</f>
        <v/>
      </c>
      <c r="L400" s="92"/>
      <c r="M400" s="85" t="b">
        <v>0</v>
      </c>
    </row>
    <row r="401" spans="2:13" ht="16.5">
      <c r="B401" s="71"/>
      <c r="C401" s="482"/>
      <c r="D401" s="262"/>
      <c r="E401" s="179"/>
      <c r="F401" s="481" t="s">
        <v>293</v>
      </c>
      <c r="G401" s="509"/>
      <c r="H401" s="510"/>
      <c r="I401" s="511"/>
      <c r="J401" s="512"/>
      <c r="K401" s="513"/>
      <c r="L401" s="92"/>
    </row>
    <row r="402" spans="2:13" ht="16.5">
      <c r="B402" s="71"/>
      <c r="C402" s="482"/>
      <c r="D402" s="262"/>
      <c r="E402" s="179"/>
      <c r="F402" s="492"/>
      <c r="G402" s="509"/>
      <c r="H402" s="510"/>
      <c r="I402" s="511"/>
      <c r="J402" s="512"/>
      <c r="K402" s="513"/>
      <c r="L402" s="92"/>
    </row>
    <row r="403" spans="2:13" ht="17.5">
      <c r="B403" s="39"/>
      <c r="C403" s="507" t="s">
        <v>182</v>
      </c>
      <c r="D403" s="519"/>
      <c r="E403" s="505"/>
      <c r="F403" s="525" t="s">
        <v>276</v>
      </c>
      <c r="G403" s="176"/>
      <c r="H403" s="474">
        <v>1</v>
      </c>
      <c r="I403" s="270" t="s">
        <v>177</v>
      </c>
      <c r="J403" s="269"/>
      <c r="K403" s="178" t="str">
        <f>IF(M403,IF(J403&gt;0,H403*J403,0),"")</f>
        <v/>
      </c>
      <c r="L403" s="92"/>
      <c r="M403" s="85" t="b">
        <v>0</v>
      </c>
    </row>
    <row r="404" spans="2:13" ht="16.5">
      <c r="B404" s="71"/>
      <c r="C404" s="482"/>
      <c r="D404" s="262"/>
      <c r="E404" s="179"/>
      <c r="F404" s="481"/>
      <c r="G404" s="509"/>
      <c r="H404" s="510"/>
      <c r="I404" s="511"/>
      <c r="J404" s="512"/>
      <c r="K404" s="513"/>
      <c r="L404" s="92"/>
    </row>
    <row r="405" spans="2:13" ht="16.5">
      <c r="B405" s="71"/>
      <c r="C405" s="386"/>
      <c r="D405" s="263"/>
      <c r="E405" s="175"/>
      <c r="F405" s="492"/>
      <c r="G405" s="514"/>
      <c r="H405" s="515"/>
      <c r="I405" s="516"/>
      <c r="J405" s="517"/>
      <c r="K405" s="518"/>
      <c r="L405" s="92"/>
    </row>
    <row r="406" spans="2:13" ht="17.5">
      <c r="B406" s="39"/>
      <c r="C406" s="507" t="s">
        <v>183</v>
      </c>
      <c r="D406" s="519"/>
      <c r="E406" s="505"/>
      <c r="F406" s="525" t="s">
        <v>290</v>
      </c>
      <c r="G406" s="176"/>
      <c r="H406" s="474">
        <v>1</v>
      </c>
      <c r="I406" s="270" t="s">
        <v>177</v>
      </c>
      <c r="J406" s="269"/>
      <c r="K406" s="178" t="str">
        <f>IF(M406,IF(J406&gt;0,H406*J406,0),"")</f>
        <v/>
      </c>
      <c r="L406" s="92"/>
      <c r="M406" s="85" t="b">
        <v>0</v>
      </c>
    </row>
    <row r="407" spans="2:13" ht="16.5">
      <c r="B407" s="71"/>
      <c r="C407" s="482"/>
      <c r="D407" s="262"/>
      <c r="E407" s="179"/>
      <c r="F407" s="481" t="s">
        <v>291</v>
      </c>
      <c r="G407" s="509"/>
      <c r="H407" s="510"/>
      <c r="I407" s="511"/>
      <c r="J407" s="512"/>
      <c r="K407" s="513"/>
      <c r="L407" s="92"/>
    </row>
    <row r="408" spans="2:13" ht="72">
      <c r="B408" s="71"/>
      <c r="C408" s="482"/>
      <c r="D408" s="262"/>
      <c r="E408" s="179"/>
      <c r="F408" s="494" t="s">
        <v>303</v>
      </c>
      <c r="G408" s="509"/>
      <c r="H408" s="510"/>
      <c r="I408" s="511"/>
      <c r="J408" s="512"/>
      <c r="K408" s="513"/>
      <c r="L408" s="92"/>
    </row>
    <row r="409" spans="2:13" ht="17.5">
      <c r="B409" s="39"/>
      <c r="C409" s="507" t="s">
        <v>184</v>
      </c>
      <c r="D409" s="519"/>
      <c r="E409" s="505"/>
      <c r="F409" s="528"/>
      <c r="G409" s="176"/>
      <c r="H409" s="474"/>
      <c r="I409" s="270"/>
      <c r="J409" s="269"/>
      <c r="K409" s="178" t="str">
        <f>IF(M409,IF(J409&gt;0,H409*J409,0),"")</f>
        <v/>
      </c>
      <c r="L409" s="92"/>
      <c r="M409" s="85" t="b">
        <v>0</v>
      </c>
    </row>
    <row r="410" spans="2:13" ht="16.5">
      <c r="B410" s="71"/>
      <c r="C410" s="386"/>
      <c r="D410" s="263"/>
      <c r="E410" s="175"/>
      <c r="F410" s="177"/>
      <c r="G410" s="514"/>
      <c r="H410" s="515"/>
      <c r="I410" s="516"/>
      <c r="J410" s="517"/>
      <c r="K410" s="518"/>
      <c r="L410" s="92"/>
    </row>
    <row r="411" spans="2:13" ht="17.5">
      <c r="B411" s="39"/>
      <c r="C411" s="507" t="s">
        <v>185</v>
      </c>
      <c r="D411" s="519"/>
      <c r="E411" s="505"/>
      <c r="F411" s="528"/>
      <c r="G411" s="176"/>
      <c r="H411" s="474"/>
      <c r="I411" s="270"/>
      <c r="J411" s="269"/>
      <c r="K411" s="178" t="str">
        <f>IF(M411,IF(J411&gt;0,H411*J411,0),"")</f>
        <v/>
      </c>
      <c r="L411" s="92"/>
      <c r="M411" s="85" t="b">
        <v>0</v>
      </c>
    </row>
    <row r="412" spans="2:13" ht="16.5">
      <c r="B412" s="71"/>
      <c r="C412" s="386"/>
      <c r="D412" s="263"/>
      <c r="E412" s="175"/>
      <c r="F412" s="177"/>
      <c r="G412" s="514"/>
      <c r="H412" s="515"/>
      <c r="I412" s="516"/>
      <c r="J412" s="517"/>
      <c r="K412" s="518"/>
      <c r="L412" s="92"/>
    </row>
    <row r="413" spans="2:13" ht="17.5">
      <c r="B413" s="39"/>
      <c r="C413" s="507" t="s">
        <v>289</v>
      </c>
      <c r="D413" s="519"/>
      <c r="E413" s="505"/>
      <c r="F413" s="528"/>
      <c r="G413" s="176"/>
      <c r="H413" s="474"/>
      <c r="I413" s="270"/>
      <c r="J413" s="269"/>
      <c r="K413" s="178" t="str">
        <f>IF(M413,IF(J413&gt;0,H413*J413,0),"")</f>
        <v/>
      </c>
      <c r="L413" s="92"/>
      <c r="M413" s="85" t="b">
        <v>0</v>
      </c>
    </row>
    <row r="414" spans="2:13" ht="17" thickBot="1">
      <c r="B414" s="71"/>
      <c r="C414" s="386"/>
      <c r="D414" s="263"/>
      <c r="E414" s="175"/>
      <c r="F414" s="177"/>
      <c r="G414" s="514"/>
      <c r="H414" s="515"/>
      <c r="I414" s="516"/>
      <c r="J414" s="517"/>
      <c r="K414" s="518"/>
      <c r="L414" s="92"/>
    </row>
    <row r="415" spans="2:13" ht="22.75" customHeight="1" thickBot="1">
      <c r="B415" s="211"/>
      <c r="C415" s="389" t="s">
        <v>1</v>
      </c>
      <c r="D415" s="212"/>
      <c r="E415" s="218"/>
      <c r="F415" s="219"/>
      <c r="G415" s="220"/>
      <c r="H415" s="219"/>
      <c r="I415" s="219"/>
      <c r="J415" s="221" t="s">
        <v>197</v>
      </c>
      <c r="K415" s="216">
        <f>IF(Projektgrundlagen!I25,IF(COUNT(K376:K414)&gt;0,SUM(K376:K414),""),0)</f>
        <v>0</v>
      </c>
    </row>
    <row r="416" spans="2:13" ht="16.5">
      <c r="B416" s="223"/>
      <c r="C416" s="387"/>
      <c r="D416" s="87"/>
      <c r="E416" s="87"/>
      <c r="F416" s="88"/>
      <c r="G416" s="89"/>
      <c r="H416" s="88"/>
      <c r="I416" s="88"/>
      <c r="J416" s="224"/>
      <c r="K416" s="70"/>
    </row>
    <row r="417" spans="2:13" ht="22.75" customHeight="1">
      <c r="B417" s="205" t="s">
        <v>198</v>
      </c>
      <c r="C417" s="206"/>
      <c r="D417" s="206"/>
      <c r="E417" s="586" t="s">
        <v>269</v>
      </c>
      <c r="F417" s="587"/>
      <c r="G417" s="587"/>
      <c r="H417" s="587"/>
      <c r="I417" s="587"/>
      <c r="J417" s="587"/>
      <c r="K417" s="217"/>
    </row>
    <row r="418" spans="2:13" ht="17.5">
      <c r="B418" s="39"/>
      <c r="C418" s="507" t="s">
        <v>5</v>
      </c>
      <c r="D418" s="508"/>
      <c r="E418" s="179"/>
      <c r="F418" s="525" t="s">
        <v>270</v>
      </c>
      <c r="G418" s="176"/>
      <c r="H418" s="474">
        <v>1</v>
      </c>
      <c r="I418" s="270" t="s">
        <v>177</v>
      </c>
      <c r="J418" s="268"/>
      <c r="K418" s="178" t="str">
        <f>IF(M418,IF(J418&gt;0,H418*J418,0),"")</f>
        <v/>
      </c>
      <c r="L418" s="92"/>
      <c r="M418" s="85" t="b">
        <v>0</v>
      </c>
    </row>
    <row r="419" spans="2:13" ht="25">
      <c r="B419" s="71"/>
      <c r="C419" s="482"/>
      <c r="D419" s="262"/>
      <c r="E419" s="179"/>
      <c r="F419" s="481" t="s">
        <v>271</v>
      </c>
      <c r="G419" s="509"/>
      <c r="H419" s="510"/>
      <c r="I419" s="511"/>
      <c r="J419" s="512"/>
      <c r="K419" s="513"/>
      <c r="L419" s="92"/>
    </row>
    <row r="420" spans="2:13" ht="24">
      <c r="B420" s="71"/>
      <c r="C420" s="482"/>
      <c r="D420" s="262"/>
      <c r="E420" s="179"/>
      <c r="F420" s="494" t="s">
        <v>284</v>
      </c>
      <c r="G420" s="509"/>
      <c r="H420" s="510"/>
      <c r="I420" s="511"/>
      <c r="J420" s="512"/>
      <c r="K420" s="513"/>
      <c r="L420" s="92"/>
    </row>
    <row r="421" spans="2:13" ht="48">
      <c r="B421" s="71"/>
      <c r="C421" s="482"/>
      <c r="D421" s="262"/>
      <c r="E421" s="179"/>
      <c r="F421" s="494" t="s">
        <v>285</v>
      </c>
      <c r="G421" s="509"/>
      <c r="H421" s="510"/>
      <c r="I421" s="511"/>
      <c r="J421" s="512"/>
      <c r="K421" s="513"/>
      <c r="L421" s="92"/>
    </row>
    <row r="422" spans="2:13" ht="60">
      <c r="B422" s="71"/>
      <c r="C422" s="482"/>
      <c r="D422" s="262"/>
      <c r="E422" s="179"/>
      <c r="F422" s="494" t="s">
        <v>286</v>
      </c>
      <c r="G422" s="509"/>
      <c r="H422" s="510"/>
      <c r="I422" s="511"/>
      <c r="J422" s="512"/>
      <c r="K422" s="513"/>
      <c r="L422" s="92"/>
    </row>
    <row r="423" spans="2:13" ht="72">
      <c r="B423" s="71"/>
      <c r="C423" s="482"/>
      <c r="D423" s="262"/>
      <c r="E423" s="179"/>
      <c r="F423" s="494" t="s">
        <v>288</v>
      </c>
      <c r="G423" s="509"/>
      <c r="H423" s="510"/>
      <c r="I423" s="511"/>
      <c r="J423" s="512"/>
      <c r="K423" s="513"/>
      <c r="L423" s="92"/>
    </row>
    <row r="424" spans="2:13" ht="36">
      <c r="B424" s="71"/>
      <c r="C424" s="482"/>
      <c r="D424" s="262"/>
      <c r="E424" s="179"/>
      <c r="F424" s="494" t="s">
        <v>287</v>
      </c>
      <c r="G424" s="509"/>
      <c r="H424" s="510"/>
      <c r="I424" s="511"/>
      <c r="J424" s="512"/>
      <c r="K424" s="513"/>
      <c r="L424" s="92"/>
    </row>
    <row r="425" spans="2:13" ht="16.5">
      <c r="B425" s="71"/>
      <c r="C425" s="482"/>
      <c r="D425" s="262"/>
      <c r="E425" s="179"/>
      <c r="F425" s="492"/>
      <c r="G425" s="509"/>
      <c r="H425" s="510"/>
      <c r="I425" s="511"/>
      <c r="J425" s="512"/>
      <c r="K425" s="513"/>
      <c r="L425" s="92"/>
    </row>
    <row r="426" spans="2:13" ht="17.5">
      <c r="B426" s="39"/>
      <c r="C426" s="507" t="s">
        <v>74</v>
      </c>
      <c r="D426" s="519"/>
      <c r="E426" s="505"/>
      <c r="F426" s="525" t="s">
        <v>273</v>
      </c>
      <c r="G426" s="176"/>
      <c r="H426" s="474">
        <v>1</v>
      </c>
      <c r="I426" s="270" t="s">
        <v>177</v>
      </c>
      <c r="J426" s="269"/>
      <c r="K426" s="178" t="str">
        <f>IF(M426,IF(J426&gt;0,H426*J426,0),"")</f>
        <v/>
      </c>
      <c r="L426" s="92"/>
      <c r="M426" s="85" t="b">
        <v>0</v>
      </c>
    </row>
    <row r="427" spans="2:13" ht="16.5">
      <c r="B427" s="71"/>
      <c r="C427" s="482"/>
      <c r="D427" s="262"/>
      <c r="E427" s="179"/>
      <c r="F427" s="481" t="s">
        <v>272</v>
      </c>
      <c r="G427" s="509"/>
      <c r="H427" s="510"/>
      <c r="I427" s="511"/>
      <c r="J427" s="512"/>
      <c r="K427" s="513"/>
      <c r="L427" s="92"/>
    </row>
    <row r="428" spans="2:13" ht="24">
      <c r="B428" s="71"/>
      <c r="C428" s="482"/>
      <c r="D428" s="262"/>
      <c r="E428" s="179"/>
      <c r="F428" s="494" t="s">
        <v>281</v>
      </c>
      <c r="G428" s="509"/>
      <c r="H428" s="510"/>
      <c r="I428" s="511"/>
      <c r="J428" s="512"/>
      <c r="K428" s="513"/>
      <c r="L428" s="92"/>
    </row>
    <row r="429" spans="2:13" ht="17.5">
      <c r="B429" s="39"/>
      <c r="C429" s="507" t="s">
        <v>18</v>
      </c>
      <c r="D429" s="519"/>
      <c r="E429" s="505"/>
      <c r="F429" s="525" t="s">
        <v>274</v>
      </c>
      <c r="G429" s="176"/>
      <c r="H429" s="474">
        <v>1</v>
      </c>
      <c r="I429" s="270" t="s">
        <v>177</v>
      </c>
      <c r="J429" s="269"/>
      <c r="K429" s="178" t="str">
        <f t="shared" ref="K429" si="5">IF(M429,IF(J429&gt;0,H429*J429,0),"")</f>
        <v/>
      </c>
      <c r="L429" s="92"/>
      <c r="M429" s="85" t="b">
        <v>0</v>
      </c>
    </row>
    <row r="430" spans="2:13" ht="16.5">
      <c r="B430" s="71"/>
      <c r="C430" s="482"/>
      <c r="D430" s="262"/>
      <c r="E430" s="179"/>
      <c r="F430" s="481" t="s">
        <v>275</v>
      </c>
      <c r="G430" s="509"/>
      <c r="H430" s="510"/>
      <c r="I430" s="511"/>
      <c r="J430" s="512"/>
      <c r="K430" s="513"/>
      <c r="L430" s="92"/>
    </row>
    <row r="431" spans="2:13" ht="16.5">
      <c r="B431" s="71"/>
      <c r="C431" s="482"/>
      <c r="D431" s="262"/>
      <c r="E431" s="179"/>
      <c r="F431" s="492"/>
      <c r="G431" s="509"/>
      <c r="H431" s="510"/>
      <c r="I431" s="511"/>
      <c r="J431" s="512"/>
      <c r="K431" s="513"/>
      <c r="L431" s="92"/>
    </row>
    <row r="432" spans="2:13" ht="17.5">
      <c r="B432" s="39"/>
      <c r="C432" s="507" t="s">
        <v>75</v>
      </c>
      <c r="D432" s="519"/>
      <c r="E432" s="505"/>
      <c r="F432" s="525" t="s">
        <v>276</v>
      </c>
      <c r="G432" s="176"/>
      <c r="H432" s="474">
        <v>1</v>
      </c>
      <c r="I432" s="270" t="s">
        <v>177</v>
      </c>
      <c r="J432" s="269"/>
      <c r="K432" s="178" t="str">
        <f t="shared" ref="K432" si="6">IF(M432,IF(J432&gt;0,H432*J432,0),"")</f>
        <v/>
      </c>
      <c r="L432" s="92"/>
      <c r="M432" s="85" t="b">
        <v>0</v>
      </c>
    </row>
    <row r="433" spans="2:13" ht="16.5">
      <c r="B433" s="71"/>
      <c r="C433" s="482"/>
      <c r="D433" s="262"/>
      <c r="E433" s="179"/>
      <c r="F433" s="481"/>
      <c r="G433" s="509"/>
      <c r="H433" s="510"/>
      <c r="I433" s="511"/>
      <c r="J433" s="512"/>
      <c r="K433" s="513"/>
      <c r="L433" s="92"/>
    </row>
    <row r="434" spans="2:13" ht="16.5">
      <c r="B434" s="71"/>
      <c r="C434" s="482"/>
      <c r="D434" s="262"/>
      <c r="E434" s="179"/>
      <c r="F434" s="492"/>
      <c r="G434" s="509"/>
      <c r="H434" s="510"/>
      <c r="I434" s="511"/>
      <c r="J434" s="512"/>
      <c r="K434" s="513"/>
      <c r="L434" s="92"/>
    </row>
    <row r="435" spans="2:13" ht="17.5">
      <c r="B435" s="39"/>
      <c r="C435" s="507" t="s">
        <v>76</v>
      </c>
      <c r="D435" s="519"/>
      <c r="E435" s="505"/>
      <c r="F435" s="525" t="s">
        <v>277</v>
      </c>
      <c r="G435" s="176"/>
      <c r="H435" s="474">
        <v>1</v>
      </c>
      <c r="I435" s="270" t="s">
        <v>177</v>
      </c>
      <c r="J435" s="269"/>
      <c r="K435" s="178" t="str">
        <f t="shared" ref="K435" si="7">IF(M435,IF(J435&gt;0,H435*J435,0),"")</f>
        <v/>
      </c>
      <c r="L435" s="92"/>
      <c r="M435" s="85" t="b">
        <v>0</v>
      </c>
    </row>
    <row r="436" spans="2:13" ht="16.5">
      <c r="B436" s="71"/>
      <c r="C436" s="482"/>
      <c r="D436" s="262"/>
      <c r="E436" s="179"/>
      <c r="F436" s="481" t="s">
        <v>278</v>
      </c>
      <c r="G436" s="509"/>
      <c r="H436" s="510"/>
      <c r="I436" s="511"/>
      <c r="J436" s="512"/>
      <c r="K436" s="513"/>
      <c r="L436" s="92"/>
    </row>
    <row r="437" spans="2:13" ht="72">
      <c r="B437" s="71"/>
      <c r="C437" s="482"/>
      <c r="D437" s="262"/>
      <c r="E437" s="179"/>
      <c r="F437" s="494" t="s">
        <v>282</v>
      </c>
      <c r="G437" s="509"/>
      <c r="H437" s="510"/>
      <c r="I437" s="511"/>
      <c r="J437" s="512"/>
      <c r="K437" s="513"/>
      <c r="L437" s="92"/>
    </row>
    <row r="438" spans="2:13" ht="17.5">
      <c r="B438" s="39"/>
      <c r="C438" s="507" t="s">
        <v>178</v>
      </c>
      <c r="D438" s="519"/>
      <c r="E438" s="505"/>
      <c r="F438" s="525" t="s">
        <v>279</v>
      </c>
      <c r="G438" s="176"/>
      <c r="H438" s="474">
        <v>1</v>
      </c>
      <c r="I438" s="270" t="s">
        <v>177</v>
      </c>
      <c r="J438" s="269"/>
      <c r="K438" s="178" t="str">
        <f t="shared" ref="K438" si="8">IF(M438,IF(J438&gt;0,H438*J438,0),"")</f>
        <v/>
      </c>
      <c r="L438" s="92"/>
      <c r="M438" s="85" t="b">
        <v>0</v>
      </c>
    </row>
    <row r="439" spans="2:13" ht="16.5">
      <c r="B439" s="71"/>
      <c r="C439" s="482"/>
      <c r="D439" s="262"/>
      <c r="E439" s="179"/>
      <c r="F439" s="481" t="s">
        <v>280</v>
      </c>
      <c r="G439" s="509"/>
      <c r="H439" s="510"/>
      <c r="I439" s="511"/>
      <c r="J439" s="512"/>
      <c r="K439" s="513"/>
      <c r="L439" s="92"/>
    </row>
    <row r="440" spans="2:13" ht="48">
      <c r="B440" s="71"/>
      <c r="C440" s="482"/>
      <c r="D440" s="262"/>
      <c r="E440" s="179"/>
      <c r="F440" s="494" t="s">
        <v>283</v>
      </c>
      <c r="G440" s="509"/>
      <c r="H440" s="510"/>
      <c r="I440" s="511"/>
      <c r="J440" s="512"/>
      <c r="K440" s="513"/>
      <c r="L440" s="92"/>
    </row>
    <row r="441" spans="2:13" ht="17.5">
      <c r="B441" s="39"/>
      <c r="C441" s="507" t="s">
        <v>179</v>
      </c>
      <c r="D441" s="519"/>
      <c r="E441" s="505"/>
      <c r="F441" s="528"/>
      <c r="G441" s="176"/>
      <c r="H441" s="474"/>
      <c r="I441" s="270"/>
      <c r="J441" s="269"/>
      <c r="K441" s="178" t="str">
        <f t="shared" ref="K441" si="9">IF(M441,IF(J441&gt;0,H441*J441,0),"")</f>
        <v/>
      </c>
      <c r="L441" s="92"/>
      <c r="M441" s="85" t="b">
        <v>0</v>
      </c>
    </row>
    <row r="442" spans="2:13" ht="16.5">
      <c r="B442" s="71"/>
      <c r="C442" s="482"/>
      <c r="D442" s="262"/>
      <c r="E442" s="179"/>
      <c r="F442" s="177"/>
      <c r="G442" s="509"/>
      <c r="H442" s="510"/>
      <c r="I442" s="511"/>
      <c r="J442" s="512"/>
      <c r="K442" s="513"/>
      <c r="L442" s="92"/>
    </row>
    <row r="443" spans="2:13" ht="17.5">
      <c r="B443" s="39"/>
      <c r="C443" s="507" t="s">
        <v>180</v>
      </c>
      <c r="D443" s="519"/>
      <c r="E443" s="505"/>
      <c r="F443" s="528"/>
      <c r="G443" s="176"/>
      <c r="H443" s="474"/>
      <c r="I443" s="270"/>
      <c r="J443" s="269"/>
      <c r="K443" s="178" t="str">
        <f t="shared" ref="K443" si="10">IF(M443,IF(J443&gt;0,H443*J443,0),"")</f>
        <v/>
      </c>
      <c r="L443" s="92"/>
      <c r="M443" s="85" t="b">
        <v>0</v>
      </c>
    </row>
    <row r="444" spans="2:13" ht="16.5">
      <c r="B444" s="71"/>
      <c r="C444" s="482"/>
      <c r="D444" s="262"/>
      <c r="E444" s="179"/>
      <c r="F444" s="177"/>
      <c r="G444" s="509"/>
      <c r="H444" s="510"/>
      <c r="I444" s="511"/>
      <c r="J444" s="512"/>
      <c r="K444" s="513"/>
      <c r="L444" s="92"/>
    </row>
    <row r="445" spans="2:13" ht="17.5">
      <c r="B445" s="39"/>
      <c r="C445" s="507" t="s">
        <v>181</v>
      </c>
      <c r="D445" s="519"/>
      <c r="E445" s="505"/>
      <c r="F445" s="528"/>
      <c r="G445" s="176"/>
      <c r="H445" s="474"/>
      <c r="I445" s="270"/>
      <c r="J445" s="269"/>
      <c r="K445" s="178" t="str">
        <f>IF(M445,IF(J445&gt;0,H445*J445,0),"")</f>
        <v/>
      </c>
      <c r="L445" s="92"/>
      <c r="M445" s="85" t="b">
        <v>0</v>
      </c>
    </row>
    <row r="446" spans="2:13" ht="17" thickBot="1">
      <c r="B446" s="71"/>
      <c r="C446" s="482"/>
      <c r="D446" s="262"/>
      <c r="E446" s="179"/>
      <c r="F446" s="177"/>
      <c r="G446" s="514"/>
      <c r="H446" s="515"/>
      <c r="I446" s="516"/>
      <c r="J446" s="512"/>
      <c r="K446" s="513"/>
      <c r="L446" s="92"/>
    </row>
    <row r="447" spans="2:13" ht="22.75" customHeight="1" thickBot="1">
      <c r="B447" s="211"/>
      <c r="C447" s="390" t="s">
        <v>1</v>
      </c>
      <c r="D447" s="212"/>
      <c r="E447" s="213"/>
      <c r="F447" s="174"/>
      <c r="G447" s="214"/>
      <c r="H447" s="174"/>
      <c r="I447" s="174"/>
      <c r="J447" s="215" t="s">
        <v>199</v>
      </c>
      <c r="K447" s="216" t="str">
        <f>IF(Projektgrundlagen!I25,IF(COUNT(K418:K446)&gt;0,SUM(K418:K446),""),0)</f>
        <v/>
      </c>
    </row>
    <row r="448" spans="2:13" ht="16.5">
      <c r="B448" s="223"/>
      <c r="C448" s="387"/>
      <c r="D448" s="87"/>
      <c r="E448" s="87"/>
      <c r="F448" s="88"/>
      <c r="G448" s="89"/>
      <c r="H448" s="88"/>
      <c r="I448" s="88"/>
      <c r="J448" s="224"/>
      <c r="K448" s="94"/>
    </row>
    <row r="449" spans="2:13" ht="22.75" customHeight="1">
      <c r="B449" s="205" t="s">
        <v>200</v>
      </c>
      <c r="C449" s="206"/>
      <c r="D449" s="206"/>
      <c r="E449" s="586" t="s">
        <v>216</v>
      </c>
      <c r="F449" s="587"/>
      <c r="G449" s="587"/>
      <c r="H449" s="587"/>
      <c r="I449" s="587"/>
      <c r="J449" s="209"/>
      <c r="K449" s="217"/>
    </row>
    <row r="450" spans="2:13" ht="17.5">
      <c r="B450" s="39"/>
      <c r="C450" s="526" t="s">
        <v>4</v>
      </c>
      <c r="D450" s="527"/>
      <c r="E450" s="179"/>
      <c r="F450" s="545" t="s">
        <v>615</v>
      </c>
      <c r="G450" s="483"/>
      <c r="H450" s="484">
        <v>1</v>
      </c>
      <c r="I450" s="485" t="s">
        <v>177</v>
      </c>
      <c r="J450" s="486"/>
      <c r="K450" s="487">
        <f>IF(M450,IF(J450&gt;0,H450*J450,0),"")</f>
        <v>0</v>
      </c>
      <c r="L450" s="92"/>
      <c r="M450" s="85" t="b">
        <v>1</v>
      </c>
    </row>
    <row r="451" spans="2:13" ht="16.5">
      <c r="B451" s="71"/>
      <c r="C451" s="482"/>
      <c r="D451" s="262"/>
      <c r="E451" s="179"/>
      <c r="F451" s="481" t="s">
        <v>352</v>
      </c>
      <c r="G451" s="509"/>
      <c r="H451" s="510"/>
      <c r="I451" s="511"/>
      <c r="J451" s="512"/>
      <c r="K451" s="513"/>
      <c r="L451" s="92"/>
    </row>
    <row r="452" spans="2:13" ht="24">
      <c r="B452" s="71"/>
      <c r="C452" s="482"/>
      <c r="D452" s="262"/>
      <c r="E452" s="179"/>
      <c r="F452" s="494" t="s">
        <v>616</v>
      </c>
      <c r="G452" s="509"/>
      <c r="H452" s="510"/>
      <c r="I452" s="511"/>
      <c r="J452" s="512"/>
      <c r="K452" s="513"/>
      <c r="L452" s="92"/>
    </row>
    <row r="453" spans="2:13" ht="17.5">
      <c r="B453" s="39"/>
      <c r="C453" s="507" t="s">
        <v>3</v>
      </c>
      <c r="D453" s="519"/>
      <c r="E453" s="505"/>
      <c r="F453" s="525"/>
      <c r="G453" s="176"/>
      <c r="H453" s="474">
        <v>1</v>
      </c>
      <c r="I453" s="270" t="s">
        <v>177</v>
      </c>
      <c r="J453" s="269"/>
      <c r="K453" s="178" t="str">
        <f>IF(M453,IF(J453&gt;0,H453*J453,0),"")</f>
        <v/>
      </c>
      <c r="L453" s="92"/>
      <c r="M453" s="85" t="b">
        <v>0</v>
      </c>
    </row>
    <row r="454" spans="2:13" ht="16.5">
      <c r="B454" s="71"/>
      <c r="C454" s="482"/>
      <c r="D454" s="262"/>
      <c r="E454" s="179"/>
      <c r="F454" s="481"/>
      <c r="G454" s="509"/>
      <c r="H454" s="510"/>
      <c r="I454" s="511"/>
      <c r="J454" s="512"/>
      <c r="K454" s="513"/>
      <c r="L454" s="92"/>
    </row>
    <row r="455" spans="2:13" ht="16.5">
      <c r="B455" s="71"/>
      <c r="C455" s="482"/>
      <c r="D455" s="262"/>
      <c r="E455" s="179"/>
      <c r="F455" s="494"/>
      <c r="G455" s="509"/>
      <c r="H455" s="510"/>
      <c r="I455" s="511"/>
      <c r="J455" s="512"/>
      <c r="K455" s="513"/>
      <c r="L455" s="92"/>
    </row>
    <row r="456" spans="2:13" ht="17.5">
      <c r="B456" s="39"/>
      <c r="C456" s="507" t="s">
        <v>2</v>
      </c>
      <c r="D456" s="519"/>
      <c r="E456" s="505"/>
      <c r="F456" s="525"/>
      <c r="G456" s="176"/>
      <c r="H456" s="474">
        <v>1</v>
      </c>
      <c r="I456" s="270" t="s">
        <v>177</v>
      </c>
      <c r="J456" s="269"/>
      <c r="K456" s="178" t="str">
        <f>IF(M456,IF(J456&gt;0,H456*J456,0),"")</f>
        <v/>
      </c>
      <c r="L456" s="92"/>
      <c r="M456" s="85" t="b">
        <v>0</v>
      </c>
    </row>
    <row r="457" spans="2:13" ht="16.5">
      <c r="B457" s="71"/>
      <c r="C457" s="482"/>
      <c r="D457" s="262"/>
      <c r="E457" s="179"/>
      <c r="F457" s="481"/>
      <c r="G457" s="509"/>
      <c r="H457" s="510"/>
      <c r="I457" s="511"/>
      <c r="J457" s="512"/>
      <c r="K457" s="513"/>
      <c r="L457" s="92"/>
    </row>
    <row r="458" spans="2:13" ht="16.5">
      <c r="B458" s="71"/>
      <c r="C458" s="482"/>
      <c r="D458" s="262"/>
      <c r="E458" s="179"/>
      <c r="F458" s="492"/>
      <c r="G458" s="509"/>
      <c r="H458" s="510"/>
      <c r="I458" s="511"/>
      <c r="J458" s="512"/>
      <c r="K458" s="513"/>
      <c r="L458" s="92"/>
    </row>
    <row r="459" spans="2:13" ht="17.5">
      <c r="B459" s="39"/>
      <c r="C459" s="507" t="s">
        <v>189</v>
      </c>
      <c r="D459" s="519"/>
      <c r="E459" s="505"/>
      <c r="F459" s="528"/>
      <c r="G459" s="176"/>
      <c r="H459" s="474"/>
      <c r="I459" s="270"/>
      <c r="J459" s="269"/>
      <c r="K459" s="178" t="str">
        <f>IF(M459,IF(J459&gt;0,H459*J459,0),"")</f>
        <v/>
      </c>
      <c r="L459" s="92"/>
      <c r="M459" s="85" t="b">
        <v>0</v>
      </c>
    </row>
    <row r="460" spans="2:13" ht="16.5">
      <c r="B460" s="71"/>
      <c r="C460" s="482"/>
      <c r="D460" s="262"/>
      <c r="E460" s="179"/>
      <c r="F460" s="177"/>
      <c r="G460" s="509"/>
      <c r="H460" s="510"/>
      <c r="I460" s="511"/>
      <c r="J460" s="512"/>
      <c r="K460" s="513"/>
      <c r="L460" s="92"/>
    </row>
    <row r="461" spans="2:13" ht="17.5">
      <c r="B461" s="39"/>
      <c r="C461" s="507" t="s">
        <v>190</v>
      </c>
      <c r="D461" s="519"/>
      <c r="E461" s="505"/>
      <c r="F461" s="528"/>
      <c r="G461" s="176"/>
      <c r="H461" s="474"/>
      <c r="I461" s="270"/>
      <c r="J461" s="269"/>
      <c r="K461" s="178" t="str">
        <f>IF(M461,IF(J461&gt;0,H461*J461,0),"")</f>
        <v/>
      </c>
      <c r="L461" s="92"/>
      <c r="M461" s="85" t="b">
        <v>0</v>
      </c>
    </row>
    <row r="462" spans="2:13" ht="16.5">
      <c r="B462" s="71"/>
      <c r="C462" s="482"/>
      <c r="D462" s="262"/>
      <c r="E462" s="179"/>
      <c r="F462" s="177"/>
      <c r="G462" s="509"/>
      <c r="H462" s="510"/>
      <c r="I462" s="511"/>
      <c r="J462" s="512"/>
      <c r="K462" s="513"/>
      <c r="L462" s="92"/>
    </row>
    <row r="463" spans="2:13" ht="17.5">
      <c r="B463" s="39"/>
      <c r="C463" s="507" t="s">
        <v>191</v>
      </c>
      <c r="D463" s="519"/>
      <c r="E463" s="505"/>
      <c r="F463" s="528"/>
      <c r="G463" s="176"/>
      <c r="H463" s="474"/>
      <c r="I463" s="270"/>
      <c r="J463" s="269"/>
      <c r="K463" s="178" t="str">
        <f>IF(M463,IF(J463&gt;0,H463*J463,0),"")</f>
        <v/>
      </c>
      <c r="L463" s="92"/>
      <c r="M463" s="85" t="b">
        <v>0</v>
      </c>
    </row>
    <row r="464" spans="2:13" ht="17" thickBot="1">
      <c r="B464" s="71"/>
      <c r="C464" s="482"/>
      <c r="D464" s="262"/>
      <c r="E464" s="179"/>
      <c r="F464" s="177"/>
      <c r="G464" s="509"/>
      <c r="H464" s="510"/>
      <c r="I464" s="511"/>
      <c r="J464" s="512"/>
      <c r="K464" s="513"/>
      <c r="L464" s="92"/>
    </row>
    <row r="465" spans="2:11" ht="22.75" customHeight="1" thickBot="1">
      <c r="B465" s="222"/>
      <c r="C465" s="390" t="s">
        <v>1</v>
      </c>
      <c r="D465" s="212"/>
      <c r="E465" s="213"/>
      <c r="F465" s="174"/>
      <c r="G465" s="214"/>
      <c r="H465" s="174"/>
      <c r="I465" s="174"/>
      <c r="J465" s="215" t="s">
        <v>201</v>
      </c>
      <c r="K465" s="216">
        <f>IF(Projektgrundlagen!I25,IF(COUNT(K450:K464)&gt;0,SUM(K450:K464),""),0)</f>
        <v>0</v>
      </c>
    </row>
    <row r="466" spans="2:11" ht="17" thickBot="1">
      <c r="B466" s="81"/>
      <c r="C466" s="81"/>
      <c r="D466" s="81"/>
      <c r="E466" s="81"/>
      <c r="F466" s="81"/>
      <c r="G466" s="81"/>
      <c r="H466" s="81"/>
      <c r="I466" s="81"/>
      <c r="J466" s="81"/>
      <c r="K466" s="82"/>
    </row>
    <row r="467" spans="2:11" ht="30" customHeight="1" thickBot="1">
      <c r="B467" s="231"/>
      <c r="C467" s="391" t="s">
        <v>1</v>
      </c>
      <c r="D467" s="232"/>
      <c r="E467" s="232"/>
      <c r="F467" s="233"/>
      <c r="G467" s="234"/>
      <c r="H467" s="233"/>
      <c r="I467" s="233"/>
      <c r="J467" s="235" t="s">
        <v>203</v>
      </c>
      <c r="K467" s="184">
        <f>IF(COUNT(K30,K373,K415,K447,K465)&gt;0,SUM(K30,K373,K415,K447,K465),"")</f>
        <v>0</v>
      </c>
    </row>
    <row r="468" spans="2:11" ht="12.75" customHeight="1"/>
    <row r="469" spans="2:11" ht="12.75" customHeight="1"/>
    <row r="470" spans="2:11" ht="12.75" hidden="1" customHeight="1"/>
    <row r="471" spans="2:11" ht="12.75" hidden="1" customHeight="1"/>
    <row r="472" spans="2:11" ht="12.75" hidden="1" customHeight="1"/>
    <row r="473" spans="2:11" ht="12.75" hidden="1" customHeight="1"/>
  </sheetData>
  <sheetProtection sheet="1" formatRows="0"/>
  <mergeCells count="23">
    <mergeCell ref="B3:F3"/>
    <mergeCell ref="F9:K9"/>
    <mergeCell ref="E32:I32"/>
    <mergeCell ref="E13:I13"/>
    <mergeCell ref="E417:J417"/>
    <mergeCell ref="B9:E9"/>
    <mergeCell ref="E375:I375"/>
    <mergeCell ref="E449:I449"/>
    <mergeCell ref="L2:L9"/>
    <mergeCell ref="B2:G2"/>
    <mergeCell ref="H2:I2"/>
    <mergeCell ref="J2:K2"/>
    <mergeCell ref="H4:I4"/>
    <mergeCell ref="J4:K4"/>
    <mergeCell ref="B4:G4"/>
    <mergeCell ref="B6:E6"/>
    <mergeCell ref="J6:K6"/>
    <mergeCell ref="B7:E7"/>
    <mergeCell ref="B8:E8"/>
    <mergeCell ref="F7:K7"/>
    <mergeCell ref="F8:K8"/>
    <mergeCell ref="F6:G6"/>
    <mergeCell ref="H6:I6"/>
  </mergeCells>
  <conditionalFormatting sqref="F14">
    <cfRule type="expression" dxfId="1684" priority="7219">
      <formula>AND($M14,F14="")</formula>
    </cfRule>
  </conditionalFormatting>
  <conditionalFormatting sqref="F16">
    <cfRule type="expression" dxfId="1682" priority="2570">
      <formula>NOT(M14)</formula>
    </cfRule>
  </conditionalFormatting>
  <conditionalFormatting sqref="F17 F20 F23">
    <cfRule type="expression" dxfId="1681" priority="5573">
      <formula>AND($M17,F17="")</formula>
    </cfRule>
  </conditionalFormatting>
  <conditionalFormatting sqref="F26">
    <cfRule type="expression" dxfId="1680" priority="2509">
      <formula>AND($M26,F26="")</formula>
    </cfRule>
    <cfRule type="expression" dxfId="1679" priority="2508">
      <formula>NOT($M26)</formula>
    </cfRule>
  </conditionalFormatting>
  <conditionalFormatting sqref="F27">
    <cfRule type="expression" dxfId="1678" priority="2507">
      <formula>NOT($M26)</formula>
    </cfRule>
  </conditionalFormatting>
  <conditionalFormatting sqref="F28">
    <cfRule type="expression" dxfId="1677" priority="81">
      <formula>AND($M28,F28="")</formula>
    </cfRule>
    <cfRule type="expression" dxfId="1676" priority="80">
      <formula>NOT($M28)</formula>
    </cfRule>
  </conditionalFormatting>
  <conditionalFormatting sqref="F29">
    <cfRule type="expression" dxfId="1675" priority="79">
      <formula>NOT($M28)</formula>
    </cfRule>
  </conditionalFormatting>
  <conditionalFormatting sqref="F33">
    <cfRule type="expression" dxfId="1674" priority="5946">
      <formula>AND($M33,F33="")</formula>
    </cfRule>
  </conditionalFormatting>
  <conditionalFormatting sqref="F35">
    <cfRule type="expression" dxfId="1672" priority="2499">
      <formula>NOT(M33)</formula>
    </cfRule>
  </conditionalFormatting>
  <conditionalFormatting sqref="F39">
    <cfRule type="expression" dxfId="1671" priority="5937">
      <formula>AND($M39,F39="")</formula>
    </cfRule>
  </conditionalFormatting>
  <conditionalFormatting sqref="F41">
    <cfRule type="expression" dxfId="1670" priority="2471">
      <formula>NOT(M39)</formula>
    </cfRule>
  </conditionalFormatting>
  <conditionalFormatting sqref="F42">
    <cfRule type="expression" dxfId="1669" priority="2475">
      <formula>AND($M42,F42="")</formula>
    </cfRule>
  </conditionalFormatting>
  <conditionalFormatting sqref="F44">
    <cfRule type="expression" dxfId="1668" priority="2465">
      <formula>NOT(M42)</formula>
    </cfRule>
  </conditionalFormatting>
  <conditionalFormatting sqref="F46">
    <cfRule type="expression" dxfId="1667" priority="2447">
      <formula>AND($M46,F46="")</formula>
    </cfRule>
  </conditionalFormatting>
  <conditionalFormatting sqref="F48">
    <cfRule type="expression" dxfId="1666" priority="2425">
      <formula>NOT(M46)</formula>
    </cfRule>
  </conditionalFormatting>
  <conditionalFormatting sqref="F49">
    <cfRule type="expression" dxfId="1665" priority="2429">
      <formula>AND($M49,F49="")</formula>
    </cfRule>
  </conditionalFormatting>
  <conditionalFormatting sqref="F51">
    <cfRule type="expression" dxfId="1664" priority="2421">
      <formula>NOT(M49)</formula>
    </cfRule>
  </conditionalFormatting>
  <conditionalFormatting sqref="F52">
    <cfRule type="expression" dxfId="1663" priority="2403">
      <formula>AND($M52,F52="")</formula>
    </cfRule>
  </conditionalFormatting>
  <conditionalFormatting sqref="F54">
    <cfRule type="expression" dxfId="1662" priority="2381">
      <formula>NOT(M52)</formula>
    </cfRule>
  </conditionalFormatting>
  <conditionalFormatting sqref="F56">
    <cfRule type="expression" dxfId="1661" priority="2385">
      <formula>AND($M56,F56="")</formula>
    </cfRule>
  </conditionalFormatting>
  <conditionalFormatting sqref="F58">
    <cfRule type="expression" dxfId="1660" priority="2377">
      <formula>NOT(M56)</formula>
    </cfRule>
  </conditionalFormatting>
  <conditionalFormatting sqref="F59">
    <cfRule type="expression" dxfId="1659" priority="2359">
      <formula>AND($M59,F59="")</formula>
    </cfRule>
  </conditionalFormatting>
  <conditionalFormatting sqref="F61">
    <cfRule type="expression" dxfId="1658" priority="2337">
      <formula>NOT(M59)</formula>
    </cfRule>
  </conditionalFormatting>
  <conditionalFormatting sqref="F62">
    <cfRule type="expression" dxfId="1657" priority="2341">
      <formula>AND($M62,F62="")</formula>
    </cfRule>
  </conditionalFormatting>
  <conditionalFormatting sqref="F64">
    <cfRule type="expression" dxfId="1656" priority="2333">
      <formula>NOT(M62)</formula>
    </cfRule>
  </conditionalFormatting>
  <conditionalFormatting sqref="F65">
    <cfRule type="expression" dxfId="1655" priority="2315">
      <formula>AND($M65,F65="")</formula>
    </cfRule>
  </conditionalFormatting>
  <conditionalFormatting sqref="F67">
    <cfRule type="expression" dxfId="1654" priority="2293">
      <formula>NOT(M65)</formula>
    </cfRule>
  </conditionalFormatting>
  <conditionalFormatting sqref="F68">
    <cfRule type="expression" dxfId="1653" priority="2297">
      <formula>AND($M68,F68="")</formula>
    </cfRule>
  </conditionalFormatting>
  <conditionalFormatting sqref="F70">
    <cfRule type="expression" dxfId="1652" priority="2289">
      <formula>NOT(M68)</formula>
    </cfRule>
  </conditionalFormatting>
  <conditionalFormatting sqref="F71">
    <cfRule type="expression" dxfId="1651" priority="2139">
      <formula>AND($M71,F71="")</formula>
    </cfRule>
  </conditionalFormatting>
  <conditionalFormatting sqref="F73">
    <cfRule type="expression" dxfId="1650" priority="2">
      <formula>NOT(M71)</formula>
    </cfRule>
  </conditionalFormatting>
  <conditionalFormatting sqref="F74">
    <cfRule type="expression" dxfId="1649" priority="2117">
      <formula>AND($M74,F74="")</formula>
    </cfRule>
  </conditionalFormatting>
  <conditionalFormatting sqref="F76">
    <cfRule type="expression" dxfId="1648" priority="2095">
      <formula>NOT(M74)</formula>
    </cfRule>
  </conditionalFormatting>
  <conditionalFormatting sqref="F77">
    <cfRule type="expression" dxfId="1647" priority="2099">
      <formula>AND($M77,F77="")</formula>
    </cfRule>
  </conditionalFormatting>
  <conditionalFormatting sqref="F79">
    <cfRule type="expression" dxfId="1646" priority="2091">
      <formula>NOT(M77)</formula>
    </cfRule>
  </conditionalFormatting>
  <conditionalFormatting sqref="F80">
    <cfRule type="expression" dxfId="1645" priority="2073">
      <formula>AND($M80,F80="")</formula>
    </cfRule>
  </conditionalFormatting>
  <conditionalFormatting sqref="F82">
    <cfRule type="expression" dxfId="1644" priority="2051">
      <formula>NOT(M80)</formula>
    </cfRule>
  </conditionalFormatting>
  <conditionalFormatting sqref="F83">
    <cfRule type="expression" dxfId="1643" priority="2055">
      <formula>AND($M83,F83="")</formula>
    </cfRule>
  </conditionalFormatting>
  <conditionalFormatting sqref="F85">
    <cfRule type="expression" dxfId="1642" priority="2047">
      <formula>NOT(M83)</formula>
    </cfRule>
  </conditionalFormatting>
  <conditionalFormatting sqref="F86">
    <cfRule type="expression" dxfId="1641" priority="2029">
      <formula>AND($M86,F86="")</formula>
    </cfRule>
  </conditionalFormatting>
  <conditionalFormatting sqref="F88">
    <cfRule type="expression" dxfId="1640" priority="2007">
      <formula>NOT(M86)</formula>
    </cfRule>
  </conditionalFormatting>
  <conditionalFormatting sqref="F89">
    <cfRule type="expression" dxfId="1639" priority="2011">
      <formula>AND($M89,F89="")</formula>
    </cfRule>
  </conditionalFormatting>
  <conditionalFormatting sqref="F91">
    <cfRule type="expression" dxfId="1638" priority="2003">
      <formula>NOT(M89)</formula>
    </cfRule>
  </conditionalFormatting>
  <conditionalFormatting sqref="F92">
    <cfRule type="expression" dxfId="1637" priority="1985">
      <formula>AND($M92,F92="")</formula>
    </cfRule>
  </conditionalFormatting>
  <conditionalFormatting sqref="F94">
    <cfRule type="expression" dxfId="1636" priority="1963">
      <formula>NOT(M92)</formula>
    </cfRule>
  </conditionalFormatting>
  <conditionalFormatting sqref="F96">
    <cfRule type="expression" dxfId="1635" priority="1967">
      <formula>AND($M96,F96="")</formula>
    </cfRule>
  </conditionalFormatting>
  <conditionalFormatting sqref="F98">
    <cfRule type="expression" dxfId="1634" priority="1959">
      <formula>NOT(M96)</formula>
    </cfRule>
  </conditionalFormatting>
  <conditionalFormatting sqref="F99">
    <cfRule type="expression" dxfId="1633" priority="2271">
      <formula>AND($M99,F99="")</formula>
    </cfRule>
  </conditionalFormatting>
  <conditionalFormatting sqref="F101">
    <cfRule type="expression" dxfId="1632" priority="2249">
      <formula>NOT(M99)</formula>
    </cfRule>
  </conditionalFormatting>
  <conditionalFormatting sqref="F102">
    <cfRule type="expression" dxfId="1631" priority="2253">
      <formula>AND($M102,F102="")</formula>
    </cfRule>
  </conditionalFormatting>
  <conditionalFormatting sqref="F104">
    <cfRule type="expression" dxfId="1630" priority="2245">
      <formula>NOT(M102)</formula>
    </cfRule>
  </conditionalFormatting>
  <conditionalFormatting sqref="F105">
    <cfRule type="expression" dxfId="1629" priority="2227">
      <formula>AND($M105,F105="")</formula>
    </cfRule>
  </conditionalFormatting>
  <conditionalFormatting sqref="F107">
    <cfRule type="expression" dxfId="1628" priority="2205">
      <formula>NOT(M105)</formula>
    </cfRule>
  </conditionalFormatting>
  <conditionalFormatting sqref="F108">
    <cfRule type="expression" dxfId="1627" priority="2209">
      <formula>AND($M108,F108="")</formula>
    </cfRule>
  </conditionalFormatting>
  <conditionalFormatting sqref="F110">
    <cfRule type="expression" dxfId="1626" priority="2201">
      <formula>NOT(M108)</formula>
    </cfRule>
  </conditionalFormatting>
  <conditionalFormatting sqref="F111">
    <cfRule type="expression" dxfId="1625" priority="2183">
      <formula>AND($M111,F111="")</formula>
    </cfRule>
  </conditionalFormatting>
  <conditionalFormatting sqref="F113">
    <cfRule type="expression" dxfId="1624" priority="2161">
      <formula>NOT(M111)</formula>
    </cfRule>
  </conditionalFormatting>
  <conditionalFormatting sqref="F115">
    <cfRule type="expression" dxfId="1623" priority="2165">
      <formula>AND($M115,F115="")</formula>
    </cfRule>
  </conditionalFormatting>
  <conditionalFormatting sqref="F117">
    <cfRule type="expression" dxfId="1622" priority="2157">
      <formula>NOT(M115)</formula>
    </cfRule>
  </conditionalFormatting>
  <conditionalFormatting sqref="F118">
    <cfRule type="expression" dxfId="1621" priority="1941">
      <formula>AND($M118,F118="")</formula>
    </cfRule>
  </conditionalFormatting>
  <conditionalFormatting sqref="F120">
    <cfRule type="expression" dxfId="1620" priority="1937">
      <formula>NOT(M118)</formula>
    </cfRule>
  </conditionalFormatting>
  <conditionalFormatting sqref="F121">
    <cfRule type="expression" dxfId="1619" priority="1919">
      <formula>AND($M121,F121="")</formula>
    </cfRule>
  </conditionalFormatting>
  <conditionalFormatting sqref="F123">
    <cfRule type="expression" dxfId="1618" priority="1897">
      <formula>NOT(M121)</formula>
    </cfRule>
  </conditionalFormatting>
  <conditionalFormatting sqref="F125">
    <cfRule type="expression" dxfId="1617" priority="1901">
      <formula>AND($M125,F125="")</formula>
    </cfRule>
  </conditionalFormatting>
  <conditionalFormatting sqref="F127">
    <cfRule type="expression" dxfId="1616" priority="1893">
      <formula>NOT(M125)</formula>
    </cfRule>
  </conditionalFormatting>
  <conditionalFormatting sqref="F128">
    <cfRule type="expression" dxfId="1615" priority="1875">
      <formula>AND($M128,F128="")</formula>
    </cfRule>
  </conditionalFormatting>
  <conditionalFormatting sqref="F130">
    <cfRule type="expression" dxfId="1614" priority="1853">
      <formula>NOT(M128)</formula>
    </cfRule>
  </conditionalFormatting>
  <conditionalFormatting sqref="F131">
    <cfRule type="expression" dxfId="1613" priority="1857">
      <formula>AND($M131,F131="")</formula>
    </cfRule>
  </conditionalFormatting>
  <conditionalFormatting sqref="F133">
    <cfRule type="expression" dxfId="1612" priority="1849">
      <formula>NOT(M131)</formula>
    </cfRule>
  </conditionalFormatting>
  <conditionalFormatting sqref="F134">
    <cfRule type="expression" dxfId="1611" priority="1831">
      <formula>AND($M134,F134="")</formula>
    </cfRule>
  </conditionalFormatting>
  <conditionalFormatting sqref="F136">
    <cfRule type="expression" dxfId="1610" priority="1809">
      <formula>NOT(M134)</formula>
    </cfRule>
  </conditionalFormatting>
  <conditionalFormatting sqref="F137">
    <cfRule type="expression" dxfId="1609" priority="1813">
      <formula>AND($M137,F137="")</formula>
    </cfRule>
  </conditionalFormatting>
  <conditionalFormatting sqref="F139">
    <cfRule type="expression" dxfId="1608" priority="1805">
      <formula>NOT(M137)</formula>
    </cfRule>
  </conditionalFormatting>
  <conditionalFormatting sqref="F140">
    <cfRule type="expression" dxfId="1607" priority="1787">
      <formula>AND($M140,F140="")</formula>
    </cfRule>
  </conditionalFormatting>
  <conditionalFormatting sqref="F142">
    <cfRule type="expression" dxfId="1606" priority="1765">
      <formula>NOT(M140)</formula>
    </cfRule>
  </conditionalFormatting>
  <conditionalFormatting sqref="F144">
    <cfRule type="expression" dxfId="1605" priority="1769">
      <formula>AND($M144,F144="")</formula>
    </cfRule>
  </conditionalFormatting>
  <conditionalFormatting sqref="F146">
    <cfRule type="expression" dxfId="1604" priority="1761">
      <formula>NOT(M144)</formula>
    </cfRule>
  </conditionalFormatting>
  <conditionalFormatting sqref="F147">
    <cfRule type="expression" dxfId="1603" priority="1611">
      <formula>AND($M147,F147="")</formula>
    </cfRule>
  </conditionalFormatting>
  <conditionalFormatting sqref="F149">
    <cfRule type="expression" dxfId="1602" priority="1607">
      <formula>NOT(M147)</formula>
    </cfRule>
  </conditionalFormatting>
  <conditionalFormatting sqref="F150">
    <cfRule type="expression" dxfId="1601" priority="1589">
      <formula>AND($M150,F150="")</formula>
    </cfRule>
  </conditionalFormatting>
  <conditionalFormatting sqref="F152">
    <cfRule type="expression" dxfId="1600" priority="1567">
      <formula>NOT(M150)</formula>
    </cfRule>
  </conditionalFormatting>
  <conditionalFormatting sqref="F153">
    <cfRule type="expression" dxfId="1599" priority="1571">
      <formula>AND($M153,F153="")</formula>
    </cfRule>
  </conditionalFormatting>
  <conditionalFormatting sqref="F155">
    <cfRule type="expression" dxfId="1598" priority="1563">
      <formula>NOT(M153)</formula>
    </cfRule>
  </conditionalFormatting>
  <conditionalFormatting sqref="F156">
    <cfRule type="expression" dxfId="1597" priority="1545">
      <formula>AND($M156,F156="")</formula>
    </cfRule>
  </conditionalFormatting>
  <conditionalFormatting sqref="F158">
    <cfRule type="expression" dxfId="1596" priority="1523">
      <formula>NOT(M156)</formula>
    </cfRule>
  </conditionalFormatting>
  <conditionalFormatting sqref="F159">
    <cfRule type="expression" dxfId="1595" priority="1527">
      <formula>AND($M159,F159="")</formula>
    </cfRule>
  </conditionalFormatting>
  <conditionalFormatting sqref="F161">
    <cfRule type="expression" dxfId="1594" priority="1519">
      <formula>NOT(M159)</formula>
    </cfRule>
  </conditionalFormatting>
  <conditionalFormatting sqref="F162">
    <cfRule type="expression" dxfId="1593" priority="1501">
      <formula>AND($M162,F162="")</formula>
    </cfRule>
  </conditionalFormatting>
  <conditionalFormatting sqref="F164">
    <cfRule type="expression" dxfId="1592" priority="1479">
      <formula>NOT(M162)</formula>
    </cfRule>
  </conditionalFormatting>
  <conditionalFormatting sqref="F165">
    <cfRule type="expression" dxfId="1591" priority="1483">
      <formula>AND($M165,F165="")</formula>
    </cfRule>
  </conditionalFormatting>
  <conditionalFormatting sqref="F167">
    <cfRule type="expression" dxfId="1590" priority="1475">
      <formula>NOT(M165)</formula>
    </cfRule>
  </conditionalFormatting>
  <conditionalFormatting sqref="F169">
    <cfRule type="expression" dxfId="1589" priority="1457">
      <formula>AND($M169,F169="")</formula>
    </cfRule>
  </conditionalFormatting>
  <conditionalFormatting sqref="F171">
    <cfRule type="expression" dxfId="1588" priority="1435">
      <formula>NOT(M169)</formula>
    </cfRule>
  </conditionalFormatting>
  <conditionalFormatting sqref="F172">
    <cfRule type="expression" dxfId="1587" priority="1439">
      <formula>AND($M172,F172="")</formula>
    </cfRule>
  </conditionalFormatting>
  <conditionalFormatting sqref="F174">
    <cfRule type="expression" dxfId="1586" priority="1431">
      <formula>NOT(M172)</formula>
    </cfRule>
  </conditionalFormatting>
  <conditionalFormatting sqref="F176">
    <cfRule type="expression" dxfId="1585" priority="1743">
      <formula>AND($M176,F176="")</formula>
    </cfRule>
  </conditionalFormatting>
  <conditionalFormatting sqref="F178">
    <cfRule type="expression" dxfId="1584" priority="1721">
      <formula>NOT(M176)</formula>
    </cfRule>
  </conditionalFormatting>
  <conditionalFormatting sqref="F179">
    <cfRule type="expression" dxfId="1583" priority="1725">
      <formula>AND($M179,F179="")</formula>
    </cfRule>
  </conditionalFormatting>
  <conditionalFormatting sqref="F181">
    <cfRule type="expression" dxfId="1582" priority="1717">
      <formula>NOT(M179)</formula>
    </cfRule>
  </conditionalFormatting>
  <conditionalFormatting sqref="F182">
    <cfRule type="expression" dxfId="1581" priority="1699">
      <formula>AND($M182,F182="")</formula>
    </cfRule>
  </conditionalFormatting>
  <conditionalFormatting sqref="F184">
    <cfRule type="expression" dxfId="1580" priority="1677">
      <formula>NOT(M182)</formula>
    </cfRule>
  </conditionalFormatting>
  <conditionalFormatting sqref="F186">
    <cfRule type="expression" dxfId="1579" priority="1681">
      <formula>AND($M186,F186="")</formula>
    </cfRule>
  </conditionalFormatting>
  <conditionalFormatting sqref="F188">
    <cfRule type="expression" dxfId="1578" priority="1673">
      <formula>NOT(M186)</formula>
    </cfRule>
  </conditionalFormatting>
  <conditionalFormatting sqref="F189">
    <cfRule type="expression" dxfId="1577" priority="1655">
      <formula>AND($M189,F189="")</formula>
    </cfRule>
  </conditionalFormatting>
  <conditionalFormatting sqref="F191">
    <cfRule type="expression" dxfId="1576" priority="1633">
      <formula>NOT(M189)</formula>
    </cfRule>
  </conditionalFormatting>
  <conditionalFormatting sqref="F192">
    <cfRule type="expression" dxfId="1575" priority="1637">
      <formula>AND($M192,F192="")</formula>
    </cfRule>
  </conditionalFormatting>
  <conditionalFormatting sqref="F194">
    <cfRule type="expression" dxfId="1574" priority="83">
      <formula>NOT(M192)</formula>
    </cfRule>
  </conditionalFormatting>
  <conditionalFormatting sqref="F196">
    <cfRule type="expression" dxfId="1573" priority="1413">
      <formula>AND($M196,F196="")</formula>
    </cfRule>
  </conditionalFormatting>
  <conditionalFormatting sqref="F198">
    <cfRule type="expression" dxfId="1572" priority="1409">
      <formula>NOT(M196)</formula>
    </cfRule>
  </conditionalFormatting>
  <conditionalFormatting sqref="F199">
    <cfRule type="expression" dxfId="1571" priority="1391">
      <formula>AND($M199,F199="")</formula>
    </cfRule>
  </conditionalFormatting>
  <conditionalFormatting sqref="F201">
    <cfRule type="expression" dxfId="1570" priority="1369">
      <formula>NOT(M199)</formula>
    </cfRule>
  </conditionalFormatting>
  <conditionalFormatting sqref="F202">
    <cfRule type="expression" dxfId="1569" priority="1373">
      <formula>AND($M202,F202="")</formula>
    </cfRule>
  </conditionalFormatting>
  <conditionalFormatting sqref="F204">
    <cfRule type="expression" dxfId="1568" priority="1365">
      <formula>NOT(M202)</formula>
    </cfRule>
  </conditionalFormatting>
  <conditionalFormatting sqref="F205">
    <cfRule type="expression" dxfId="1567" priority="1347">
      <formula>AND($M205,F205="")</formula>
    </cfRule>
  </conditionalFormatting>
  <conditionalFormatting sqref="F207">
    <cfRule type="expression" dxfId="1566" priority="1325">
      <formula>NOT(M205)</formula>
    </cfRule>
  </conditionalFormatting>
  <conditionalFormatting sqref="F208">
    <cfRule type="expression" dxfId="1565" priority="1329">
      <formula>AND($M208,F208="")</formula>
    </cfRule>
  </conditionalFormatting>
  <conditionalFormatting sqref="F210">
    <cfRule type="expression" dxfId="1564" priority="1321">
      <formula>NOT(M208)</formula>
    </cfRule>
  </conditionalFormatting>
  <conditionalFormatting sqref="F211">
    <cfRule type="expression" dxfId="1563" priority="1303">
      <formula>AND($M211,F211="")</formula>
    </cfRule>
  </conditionalFormatting>
  <conditionalFormatting sqref="F213">
    <cfRule type="expression" dxfId="1562" priority="1281">
      <formula>NOT(M211)</formula>
    </cfRule>
  </conditionalFormatting>
  <conditionalFormatting sqref="F214">
    <cfRule type="expression" dxfId="1561" priority="1285">
      <formula>AND($M214,F214="")</formula>
    </cfRule>
  </conditionalFormatting>
  <conditionalFormatting sqref="F216">
    <cfRule type="expression" dxfId="1560" priority="1277">
      <formula>NOT(M214)</formula>
    </cfRule>
  </conditionalFormatting>
  <conditionalFormatting sqref="F217">
    <cfRule type="expression" dxfId="1559" priority="1259">
      <formula>AND($M217,F217="")</formula>
    </cfRule>
  </conditionalFormatting>
  <conditionalFormatting sqref="F219">
    <cfRule type="expression" dxfId="1558" priority="1237">
      <formula>NOT(M217)</formula>
    </cfRule>
  </conditionalFormatting>
  <conditionalFormatting sqref="F220">
    <cfRule type="expression" dxfId="1557" priority="1241">
      <formula>AND($M220,F220="")</formula>
    </cfRule>
  </conditionalFormatting>
  <conditionalFormatting sqref="F222">
    <cfRule type="expression" dxfId="1556" priority="1233">
      <formula>NOT(M220)</formula>
    </cfRule>
  </conditionalFormatting>
  <conditionalFormatting sqref="F224">
    <cfRule type="expression" dxfId="1555" priority="1083">
      <formula>AND($M224,F224="")</formula>
    </cfRule>
  </conditionalFormatting>
  <conditionalFormatting sqref="F226">
    <cfRule type="expression" dxfId="1554" priority="1079">
      <formula>NOT(M224)</formula>
    </cfRule>
  </conditionalFormatting>
  <conditionalFormatting sqref="F227">
    <cfRule type="expression" dxfId="1553" priority="1061">
      <formula>AND($M227,F227="")</formula>
    </cfRule>
  </conditionalFormatting>
  <conditionalFormatting sqref="F229">
    <cfRule type="expression" dxfId="1552" priority="1039">
      <formula>NOT(M227)</formula>
    </cfRule>
  </conditionalFormatting>
  <conditionalFormatting sqref="F231">
    <cfRule type="expression" dxfId="1551" priority="87">
      <formula>AND($M231,F231="")</formula>
    </cfRule>
  </conditionalFormatting>
  <conditionalFormatting sqref="F233">
    <cfRule type="expression" dxfId="1550" priority="1035">
      <formula>NOT(M231)</formula>
    </cfRule>
  </conditionalFormatting>
  <conditionalFormatting sqref="F235">
    <cfRule type="expression" dxfId="1549" priority="1017">
      <formula>AND($M235,F235="")</formula>
    </cfRule>
  </conditionalFormatting>
  <conditionalFormatting sqref="F237">
    <cfRule type="expression" dxfId="1548" priority="995">
      <formula>NOT(M235)</formula>
    </cfRule>
  </conditionalFormatting>
  <conditionalFormatting sqref="F238">
    <cfRule type="expression" dxfId="1547" priority="999">
      <formula>AND($M238,F238="")</formula>
    </cfRule>
  </conditionalFormatting>
  <conditionalFormatting sqref="F240">
    <cfRule type="expression" dxfId="1546" priority="991">
      <formula>NOT(M238)</formula>
    </cfRule>
  </conditionalFormatting>
  <conditionalFormatting sqref="F241">
    <cfRule type="expression" dxfId="1545" priority="973">
      <formula>AND($M241,F241="")</formula>
    </cfRule>
  </conditionalFormatting>
  <conditionalFormatting sqref="F243">
    <cfRule type="expression" dxfId="1544" priority="951">
      <formula>NOT(M241)</formula>
    </cfRule>
  </conditionalFormatting>
  <conditionalFormatting sqref="F244">
    <cfRule type="expression" dxfId="1543" priority="955">
      <formula>AND($M244,F244="")</formula>
    </cfRule>
  </conditionalFormatting>
  <conditionalFormatting sqref="F246">
    <cfRule type="expression" dxfId="1542" priority="85">
      <formula>NOT(M244)</formula>
    </cfRule>
  </conditionalFormatting>
  <conditionalFormatting sqref="F248">
    <cfRule type="expression" dxfId="1541" priority="929">
      <formula>AND($M248,F248="")</formula>
    </cfRule>
  </conditionalFormatting>
  <conditionalFormatting sqref="F250">
    <cfRule type="expression" dxfId="1540" priority="907">
      <formula>NOT(M248)</formula>
    </cfRule>
  </conditionalFormatting>
  <conditionalFormatting sqref="F251">
    <cfRule type="expression" dxfId="1539" priority="911">
      <formula>AND($M251,F251="")</formula>
    </cfRule>
  </conditionalFormatting>
  <conditionalFormatting sqref="F253">
    <cfRule type="expression" dxfId="1538" priority="903">
      <formula>NOT(M251)</formula>
    </cfRule>
  </conditionalFormatting>
  <conditionalFormatting sqref="F254">
    <cfRule type="expression" dxfId="1537" priority="1215">
      <formula>AND($M254,F254="")</formula>
    </cfRule>
  </conditionalFormatting>
  <conditionalFormatting sqref="F256">
    <cfRule type="expression" dxfId="1536" priority="1193">
      <formula>NOT(M254)</formula>
    </cfRule>
  </conditionalFormatting>
  <conditionalFormatting sqref="F258">
    <cfRule type="expression" dxfId="1535" priority="1197">
      <formula>AND($M258,F258="")</formula>
    </cfRule>
  </conditionalFormatting>
  <conditionalFormatting sqref="F260">
    <cfRule type="expression" dxfId="1534" priority="1189">
      <formula>NOT(M258)</formula>
    </cfRule>
  </conditionalFormatting>
  <conditionalFormatting sqref="F261">
    <cfRule type="expression" dxfId="1533" priority="1171">
      <formula>AND($M261,F261="")</formula>
    </cfRule>
  </conditionalFormatting>
  <conditionalFormatting sqref="F263">
    <cfRule type="expression" dxfId="1532" priority="1149">
      <formula>NOT(M261)</formula>
    </cfRule>
  </conditionalFormatting>
  <conditionalFormatting sqref="F264">
    <cfRule type="expression" dxfId="1531" priority="1153">
      <formula>AND($M264,F264="")</formula>
    </cfRule>
  </conditionalFormatting>
  <conditionalFormatting sqref="F266">
    <cfRule type="expression" dxfId="1530" priority="1145">
      <formula>NOT(M264)</formula>
    </cfRule>
  </conditionalFormatting>
  <conditionalFormatting sqref="F267">
    <cfRule type="expression" dxfId="1529" priority="1127">
      <formula>AND($M267,F267="")</formula>
    </cfRule>
  </conditionalFormatting>
  <conditionalFormatting sqref="F269">
    <cfRule type="expression" dxfId="1528" priority="1105">
      <formula>NOT(M267)</formula>
    </cfRule>
  </conditionalFormatting>
  <conditionalFormatting sqref="F270">
    <cfRule type="expression" dxfId="1527" priority="1109">
      <formula>AND($M270,F270="")</formula>
    </cfRule>
  </conditionalFormatting>
  <conditionalFormatting sqref="F272">
    <cfRule type="expression" dxfId="1526" priority="1101">
      <formula>NOT(M270)</formula>
    </cfRule>
  </conditionalFormatting>
  <conditionalFormatting sqref="F273">
    <cfRule type="expression" dxfId="1525" priority="731">
      <formula>AND($M273,F273="")</formula>
    </cfRule>
  </conditionalFormatting>
  <conditionalFormatting sqref="F275">
    <cfRule type="expression" dxfId="1524" priority="727">
      <formula>NOT(M273)</formula>
    </cfRule>
  </conditionalFormatting>
  <conditionalFormatting sqref="F276">
    <cfRule type="expression" dxfId="1523" priority="709">
      <formula>AND($M276,F276="")</formula>
    </cfRule>
  </conditionalFormatting>
  <conditionalFormatting sqref="F278">
    <cfRule type="expression" dxfId="1522" priority="687">
      <formula>NOT(M276)</formula>
    </cfRule>
  </conditionalFormatting>
  <conditionalFormatting sqref="F279">
    <cfRule type="expression" dxfId="1521" priority="691">
      <formula>AND($M279,F279="")</formula>
    </cfRule>
  </conditionalFormatting>
  <conditionalFormatting sqref="F281">
    <cfRule type="expression" dxfId="1520" priority="683">
      <formula>NOT(M279)</formula>
    </cfRule>
  </conditionalFormatting>
  <conditionalFormatting sqref="F282">
    <cfRule type="expression" dxfId="1519" priority="665">
      <formula>AND($M282,F282="")</formula>
    </cfRule>
  </conditionalFormatting>
  <conditionalFormatting sqref="F284">
    <cfRule type="expression" dxfId="1518" priority="643">
      <formula>NOT(M282)</formula>
    </cfRule>
  </conditionalFormatting>
  <conditionalFormatting sqref="F285">
    <cfRule type="expression" dxfId="1517" priority="647">
      <formula>AND($M285,F285="")</formula>
    </cfRule>
  </conditionalFormatting>
  <conditionalFormatting sqref="F287">
    <cfRule type="expression" dxfId="1516" priority="639">
      <formula>NOT(M285)</formula>
    </cfRule>
  </conditionalFormatting>
  <conditionalFormatting sqref="F288">
    <cfRule type="expression" dxfId="1515" priority="621">
      <formula>AND($M288,F288="")</formula>
    </cfRule>
  </conditionalFormatting>
  <conditionalFormatting sqref="F290">
    <cfRule type="expression" dxfId="1514" priority="617">
      <formula>NOT(M288)</formula>
    </cfRule>
  </conditionalFormatting>
  <conditionalFormatting sqref="F291">
    <cfRule type="expression" dxfId="1513" priority="599">
      <formula>AND($M291,F291="")</formula>
    </cfRule>
  </conditionalFormatting>
  <conditionalFormatting sqref="F293">
    <cfRule type="expression" dxfId="1512" priority="577">
      <formula>NOT(M291)</formula>
    </cfRule>
  </conditionalFormatting>
  <conditionalFormatting sqref="F294">
    <cfRule type="expression" dxfId="1511" priority="581">
      <formula>AND($M294,F294="")</formula>
    </cfRule>
  </conditionalFormatting>
  <conditionalFormatting sqref="F296">
    <cfRule type="expression" dxfId="1510" priority="573">
      <formula>NOT(M294)</formula>
    </cfRule>
  </conditionalFormatting>
  <conditionalFormatting sqref="F297">
    <cfRule type="expression" dxfId="1509" priority="555">
      <formula>AND($M297,F297="")</formula>
    </cfRule>
  </conditionalFormatting>
  <conditionalFormatting sqref="F299">
    <cfRule type="expression" dxfId="1508" priority="533">
      <formula>NOT(M297)</formula>
    </cfRule>
  </conditionalFormatting>
  <conditionalFormatting sqref="F301">
    <cfRule type="expression" dxfId="1507" priority="537">
      <formula>AND($M301,F301="")</formula>
    </cfRule>
  </conditionalFormatting>
  <conditionalFormatting sqref="F303">
    <cfRule type="expression" dxfId="1506" priority="529">
      <formula>NOT(M301)</formula>
    </cfRule>
  </conditionalFormatting>
  <conditionalFormatting sqref="F305">
    <cfRule type="expression" dxfId="1505" priority="511">
      <formula>AND($M305,F305="")</formula>
    </cfRule>
  </conditionalFormatting>
  <conditionalFormatting sqref="F307">
    <cfRule type="expression" dxfId="1504" priority="507">
      <formula>NOT(M305)</formula>
    </cfRule>
  </conditionalFormatting>
  <conditionalFormatting sqref="F311">
    <cfRule type="expression" dxfId="1503" priority="489">
      <formula>AND($M311,F311="")</formula>
    </cfRule>
  </conditionalFormatting>
  <conditionalFormatting sqref="F313">
    <cfRule type="expression" dxfId="1502" priority="467">
      <formula>NOT(M311)</formula>
    </cfRule>
  </conditionalFormatting>
  <conditionalFormatting sqref="F314">
    <cfRule type="expression" dxfId="1501" priority="471">
      <formula>AND($M314,F314="")</formula>
    </cfRule>
  </conditionalFormatting>
  <conditionalFormatting sqref="F316">
    <cfRule type="expression" dxfId="1500" priority="463">
      <formula>NOT(M314)</formula>
    </cfRule>
  </conditionalFormatting>
  <conditionalFormatting sqref="F318">
    <cfRule type="expression" dxfId="1499" priority="445">
      <formula>AND($M318,F318="")</formula>
    </cfRule>
  </conditionalFormatting>
  <conditionalFormatting sqref="F320">
    <cfRule type="expression" dxfId="1498" priority="441">
      <formula>NOT(M318)</formula>
    </cfRule>
  </conditionalFormatting>
  <conditionalFormatting sqref="F321">
    <cfRule type="expression" dxfId="1497" priority="423">
      <formula>AND($M321,F321="")</formula>
    </cfRule>
  </conditionalFormatting>
  <conditionalFormatting sqref="F323">
    <cfRule type="expression" dxfId="1496" priority="401">
      <formula>NOT(M321)</formula>
    </cfRule>
  </conditionalFormatting>
  <conditionalFormatting sqref="F324">
    <cfRule type="expression" dxfId="1495" priority="405">
      <formula>AND($M324,F324="")</formula>
    </cfRule>
  </conditionalFormatting>
  <conditionalFormatting sqref="F326">
    <cfRule type="expression" dxfId="1494" priority="397">
      <formula>NOT(M324)</formula>
    </cfRule>
  </conditionalFormatting>
  <conditionalFormatting sqref="F327">
    <cfRule type="expression" dxfId="1493" priority="379">
      <formula>AND($M327,F327="")</formula>
    </cfRule>
  </conditionalFormatting>
  <conditionalFormatting sqref="F329">
    <cfRule type="expression" dxfId="1492" priority="357">
      <formula>NOT(M327)</formula>
    </cfRule>
  </conditionalFormatting>
  <conditionalFormatting sqref="F330">
    <cfRule type="expression" dxfId="1491" priority="361">
      <formula>AND($M330,F330="")</formula>
    </cfRule>
  </conditionalFormatting>
  <conditionalFormatting sqref="F332">
    <cfRule type="expression" dxfId="1490" priority="353">
      <formula>NOT(M330)</formula>
    </cfRule>
  </conditionalFormatting>
  <conditionalFormatting sqref="F334">
    <cfRule type="expression" dxfId="1489" priority="317">
      <formula>AND($M334,F334="")</formula>
    </cfRule>
  </conditionalFormatting>
  <conditionalFormatting sqref="F336">
    <cfRule type="expression" dxfId="1488" priority="313">
      <formula>NOT(M334)</formula>
    </cfRule>
  </conditionalFormatting>
  <conditionalFormatting sqref="F338">
    <cfRule type="expression" dxfId="1487" priority="295">
      <formula>AND($M338,F338="")</formula>
    </cfRule>
  </conditionalFormatting>
  <conditionalFormatting sqref="F340">
    <cfRule type="expression" dxfId="1486" priority="273">
      <formula>NOT(M338)</formula>
    </cfRule>
  </conditionalFormatting>
  <conditionalFormatting sqref="F342">
    <cfRule type="expression" dxfId="1485" priority="277">
      <formula>AND($M342,F342="")</formula>
    </cfRule>
  </conditionalFormatting>
  <conditionalFormatting sqref="F344">
    <cfRule type="expression" dxfId="1484" priority="269">
      <formula>NOT(M342)</formula>
    </cfRule>
  </conditionalFormatting>
  <conditionalFormatting sqref="F346">
    <cfRule type="expression" dxfId="1483" priority="251">
      <formula>AND($M346,F346="")</formula>
    </cfRule>
  </conditionalFormatting>
  <conditionalFormatting sqref="F348">
    <cfRule type="expression" dxfId="1482" priority="229">
      <formula>NOT(M346)</formula>
    </cfRule>
  </conditionalFormatting>
  <conditionalFormatting sqref="F349">
    <cfRule type="expression" dxfId="1481" priority="233">
      <formula>AND($M349,F349="")</formula>
    </cfRule>
  </conditionalFormatting>
  <conditionalFormatting sqref="F351">
    <cfRule type="expression" dxfId="1480" priority="225">
      <formula>NOT(M349)</formula>
    </cfRule>
  </conditionalFormatting>
  <conditionalFormatting sqref="F352">
    <cfRule type="expression" dxfId="1479" priority="183">
      <formula>AND($M352,F352="")</formula>
    </cfRule>
  </conditionalFormatting>
  <conditionalFormatting sqref="F354">
    <cfRule type="expression" dxfId="1478" priority="161">
      <formula>NOT(M352)</formula>
    </cfRule>
  </conditionalFormatting>
  <conditionalFormatting sqref="F356">
    <cfRule type="expression" dxfId="1477" priority="165">
      <formula>AND($M356,F356="")</formula>
    </cfRule>
  </conditionalFormatting>
  <conditionalFormatting sqref="F358">
    <cfRule type="expression" dxfId="1476" priority="157">
      <formula>NOT(M356)</formula>
    </cfRule>
  </conditionalFormatting>
  <conditionalFormatting sqref="F359">
    <cfRule type="expression" dxfId="1475" priority="137">
      <formula>AND($M359,F359="")</formula>
    </cfRule>
  </conditionalFormatting>
  <conditionalFormatting sqref="F361">
    <cfRule type="expression" dxfId="1474" priority="115">
      <formula>NOT(M359)</formula>
    </cfRule>
  </conditionalFormatting>
  <conditionalFormatting sqref="F363">
    <cfRule type="expression" dxfId="1473" priority="119">
      <formula>AND($M363,F363="")</formula>
    </cfRule>
  </conditionalFormatting>
  <conditionalFormatting sqref="F365">
    <cfRule type="expression" dxfId="1472" priority="111">
      <formula>NOT(M363)</formula>
    </cfRule>
  </conditionalFormatting>
  <conditionalFormatting sqref="F367">
    <cfRule type="expression" dxfId="1471" priority="18">
      <formula>AND($M367,F367="")</formula>
    </cfRule>
  </conditionalFormatting>
  <conditionalFormatting sqref="F368">
    <cfRule type="expression" dxfId="1470" priority="14">
      <formula>NOT(M366)</formula>
    </cfRule>
  </conditionalFormatting>
  <conditionalFormatting sqref="F369">
    <cfRule type="expression" dxfId="1469" priority="12">
      <formula>AND($M369,F369="")</formula>
    </cfRule>
  </conditionalFormatting>
  <conditionalFormatting sqref="F370">
    <cfRule type="expression" dxfId="1468" priority="10">
      <formula>NOT(M368)</formula>
    </cfRule>
  </conditionalFormatting>
  <conditionalFormatting sqref="F371">
    <cfRule type="expression" dxfId="1467" priority="68">
      <formula>NOT($M371)</formula>
    </cfRule>
    <cfRule type="expression" dxfId="1466" priority="69">
      <formula>AND($M371,F371="")</formula>
    </cfRule>
  </conditionalFormatting>
  <conditionalFormatting sqref="F372">
    <cfRule type="expression" dxfId="1465" priority="67">
      <formula>NOT($M371)</formula>
    </cfRule>
  </conditionalFormatting>
  <conditionalFormatting sqref="F376">
    <cfRule type="expression" dxfId="1464" priority="5472">
      <formula>AND($M376,F376="")</formula>
    </cfRule>
  </conditionalFormatting>
  <conditionalFormatting sqref="F380">
    <cfRule type="expression" dxfId="1462" priority="5463">
      <formula>AND($M380,F380="")</formula>
    </cfRule>
  </conditionalFormatting>
  <conditionalFormatting sqref="F383">
    <cfRule type="expression" dxfId="1461" priority="5454">
      <formula>AND($M383,F383="")</formula>
    </cfRule>
  </conditionalFormatting>
  <conditionalFormatting sqref="F397">
    <cfRule type="expression" dxfId="1460" priority="5445">
      <formula>AND($M397,F397="")</formula>
    </cfRule>
  </conditionalFormatting>
  <conditionalFormatting sqref="F400">
    <cfRule type="expression" dxfId="1459" priority="5436">
      <formula>AND($M400,F400="")</formula>
    </cfRule>
  </conditionalFormatting>
  <conditionalFormatting sqref="F402">
    <cfRule type="expression" dxfId="1458" priority="793">
      <formula>NOT(M400)</formula>
    </cfRule>
  </conditionalFormatting>
  <conditionalFormatting sqref="F403">
    <cfRule type="expression" dxfId="1457" priority="852">
      <formula>AND($M403,F403="")</formula>
    </cfRule>
  </conditionalFormatting>
  <conditionalFormatting sqref="F405">
    <cfRule type="expression" dxfId="1456" priority="791">
      <formula>NOT(M403)</formula>
    </cfRule>
  </conditionalFormatting>
  <conditionalFormatting sqref="F406">
    <cfRule type="expression" dxfId="1455" priority="826">
      <formula>AND($M406,F406="")</formula>
    </cfRule>
  </conditionalFormatting>
  <conditionalFormatting sqref="F409">
    <cfRule type="expression" dxfId="1454" priority="64">
      <formula>NOT($M409)</formula>
    </cfRule>
    <cfRule type="expression" dxfId="1453" priority="65">
      <formula>AND($M409,F409="")</formula>
    </cfRule>
  </conditionalFormatting>
  <conditionalFormatting sqref="F410">
    <cfRule type="expression" dxfId="1452" priority="63">
      <formula>NOT($M409)</formula>
    </cfRule>
  </conditionalFormatting>
  <conditionalFormatting sqref="F411">
    <cfRule type="expression" dxfId="1451" priority="60">
      <formula>NOT($M411)</formula>
    </cfRule>
    <cfRule type="expression" dxfId="1450" priority="61">
      <formula>AND($M411,F411="")</formula>
    </cfRule>
  </conditionalFormatting>
  <conditionalFormatting sqref="F412">
    <cfRule type="expression" dxfId="1449" priority="59">
      <formula>NOT($M411)</formula>
    </cfRule>
  </conditionalFormatting>
  <conditionalFormatting sqref="F413">
    <cfRule type="expression" dxfId="1448" priority="57">
      <formula>AND($M413,F413="")</formula>
    </cfRule>
    <cfRule type="expression" dxfId="1447" priority="56">
      <formula>NOT($M413)</formula>
    </cfRule>
  </conditionalFormatting>
  <conditionalFormatting sqref="F414">
    <cfRule type="expression" dxfId="1446" priority="55">
      <formula>NOT($M413)</formula>
    </cfRule>
  </conditionalFormatting>
  <conditionalFormatting sqref="F418">
    <cfRule type="expression" dxfId="1445" priority="5871">
      <formula>AND($M418,F418="")</formula>
    </cfRule>
  </conditionalFormatting>
  <conditionalFormatting sqref="F425">
    <cfRule type="expression" dxfId="1443" priority="857">
      <formula>NOT(M418)</formula>
    </cfRule>
  </conditionalFormatting>
  <conditionalFormatting sqref="F426">
    <cfRule type="expression" dxfId="1442" priority="5862">
      <formula>AND($M426,F426="")</formula>
    </cfRule>
  </conditionalFormatting>
  <conditionalFormatting sqref="F429 F432">
    <cfRule type="expression" dxfId="1441" priority="5652">
      <formula>AND($M429,F429="")</formula>
    </cfRule>
  </conditionalFormatting>
  <conditionalFormatting sqref="F431">
    <cfRule type="expression" dxfId="1440" priority="879">
      <formula>NOT(M429)</formula>
    </cfRule>
  </conditionalFormatting>
  <conditionalFormatting sqref="F434">
    <cfRule type="expression" dxfId="1439" priority="875">
      <formula>NOT(M432)</formula>
    </cfRule>
  </conditionalFormatting>
  <conditionalFormatting sqref="F435 F438">
    <cfRule type="expression" dxfId="1438" priority="5631">
      <formula>AND($M435,F435="")</formula>
    </cfRule>
  </conditionalFormatting>
  <conditionalFormatting sqref="F441">
    <cfRule type="expression" dxfId="1437" priority="53">
      <formula>AND($M441,F441="")</formula>
    </cfRule>
    <cfRule type="expression" dxfId="1436" priority="52">
      <formula>NOT($M441)</formula>
    </cfRule>
  </conditionalFormatting>
  <conditionalFormatting sqref="F442">
    <cfRule type="expression" dxfId="1435" priority="51">
      <formula>NOT($M441)</formula>
    </cfRule>
  </conditionalFormatting>
  <conditionalFormatting sqref="F443">
    <cfRule type="expression" dxfId="1434" priority="49">
      <formula>AND($M443,F443="")</formula>
    </cfRule>
    <cfRule type="expression" dxfId="1433" priority="48">
      <formula>NOT($M443)</formula>
    </cfRule>
  </conditionalFormatting>
  <conditionalFormatting sqref="F444">
    <cfRule type="expression" dxfId="1432" priority="47">
      <formula>NOT($M443)</formula>
    </cfRule>
  </conditionalFormatting>
  <conditionalFormatting sqref="F445">
    <cfRule type="expression" dxfId="1431" priority="44">
      <formula>NOT($M445)</formula>
    </cfRule>
    <cfRule type="expression" dxfId="1430" priority="45">
      <formula>AND($M445,F445="")</formula>
    </cfRule>
  </conditionalFormatting>
  <conditionalFormatting sqref="F446">
    <cfRule type="expression" dxfId="1429" priority="43">
      <formula>NOT($M445)</formula>
    </cfRule>
  </conditionalFormatting>
  <conditionalFormatting sqref="F450">
    <cfRule type="expression" dxfId="1428" priority="29">
      <formula>AND($M450,F450="")</formula>
    </cfRule>
  </conditionalFormatting>
  <conditionalFormatting sqref="F453">
    <cfRule type="expression" dxfId="1426" priority="25">
      <formula>AND($M453,F453="")</formula>
    </cfRule>
  </conditionalFormatting>
  <conditionalFormatting sqref="F456">
    <cfRule type="expression" dxfId="1425" priority="2505">
      <formula>AND($M456,F456="")</formula>
    </cfRule>
  </conditionalFormatting>
  <conditionalFormatting sqref="F458">
    <cfRule type="expression" dxfId="1424" priority="891">
      <formula>NOT(M456)</formula>
    </cfRule>
  </conditionalFormatting>
  <conditionalFormatting sqref="F459">
    <cfRule type="expression" dxfId="1423" priority="40">
      <formula>NOT($M459)</formula>
    </cfRule>
    <cfRule type="expression" dxfId="1422" priority="41">
      <formula>AND($M459,F459="")</formula>
    </cfRule>
  </conditionalFormatting>
  <conditionalFormatting sqref="F460">
    <cfRule type="expression" dxfId="1421" priority="39">
      <formula>NOT($M459)</formula>
    </cfRule>
  </conditionalFormatting>
  <conditionalFormatting sqref="F461">
    <cfRule type="expression" dxfId="1420" priority="36">
      <formula>NOT($M461)</formula>
    </cfRule>
    <cfRule type="expression" dxfId="1419" priority="37">
      <formula>AND($M461,F461="")</formula>
    </cfRule>
  </conditionalFormatting>
  <conditionalFormatting sqref="F462">
    <cfRule type="expression" dxfId="1418" priority="35">
      <formula>NOT($M461)</formula>
    </cfRule>
  </conditionalFormatting>
  <conditionalFormatting sqref="F463">
    <cfRule type="expression" dxfId="1417" priority="33">
      <formula>AND($M463,F463="")</formula>
    </cfRule>
    <cfRule type="expression" dxfId="1416" priority="32">
      <formula>NOT($M463)</formula>
    </cfRule>
  </conditionalFormatting>
  <conditionalFormatting sqref="F464">
    <cfRule type="expression" dxfId="1415" priority="31">
      <formula>NOT($M463)</formula>
    </cfRule>
  </conditionalFormatting>
  <conditionalFormatting sqref="H14">
    <cfRule type="expression" dxfId="1283" priority="7790">
      <formula>AND(M14,H14="")</formula>
    </cfRule>
  </conditionalFormatting>
  <conditionalFormatting sqref="H17 H20 H23 H26 H28">
    <cfRule type="expression" dxfId="1282" priority="5581">
      <formula>AND(M17,H17="")</formula>
    </cfRule>
  </conditionalFormatting>
  <conditionalFormatting sqref="H33">
    <cfRule type="expression" dxfId="1281" priority="5952">
      <formula>AND(M33,H33="")</formula>
    </cfRule>
  </conditionalFormatting>
  <conditionalFormatting sqref="H39">
    <cfRule type="expression" dxfId="1280" priority="5943">
      <formula>AND(M39,H39="")</formula>
    </cfRule>
  </conditionalFormatting>
  <conditionalFormatting sqref="H42">
    <cfRule type="expression" dxfId="1279" priority="2481">
      <formula>AND(M42,H42="")</formula>
    </cfRule>
  </conditionalFormatting>
  <conditionalFormatting sqref="H46">
    <cfRule type="expression" dxfId="1278" priority="2453">
      <formula>AND(M46,H46="")</formula>
    </cfRule>
  </conditionalFormatting>
  <conditionalFormatting sqref="H49">
    <cfRule type="expression" dxfId="1277" priority="2435">
      <formula>AND(M49,H49="")</formula>
    </cfRule>
  </conditionalFormatting>
  <conditionalFormatting sqref="H52">
    <cfRule type="expression" dxfId="1276" priority="2409">
      <formula>AND(M52,H52="")</formula>
    </cfRule>
  </conditionalFormatting>
  <conditionalFormatting sqref="H56">
    <cfRule type="expression" dxfId="1275" priority="2391">
      <formula>AND(M56,H56="")</formula>
    </cfRule>
  </conditionalFormatting>
  <conditionalFormatting sqref="H59">
    <cfRule type="expression" dxfId="1274" priority="2365">
      <formula>AND(M59,H59="")</formula>
    </cfRule>
  </conditionalFormatting>
  <conditionalFormatting sqref="H62">
    <cfRule type="expression" dxfId="1273" priority="2347">
      <formula>AND(M62,H62="")</formula>
    </cfRule>
  </conditionalFormatting>
  <conditionalFormatting sqref="H65">
    <cfRule type="expression" dxfId="1272" priority="2321">
      <formula>AND(M65,H65="")</formula>
    </cfRule>
  </conditionalFormatting>
  <conditionalFormatting sqref="H68">
    <cfRule type="expression" dxfId="1271" priority="2303">
      <formula>AND(M68,H68="")</formula>
    </cfRule>
  </conditionalFormatting>
  <conditionalFormatting sqref="H71">
    <cfRule type="expression" dxfId="1270" priority="2145">
      <formula>AND(M71,H71="")</formula>
    </cfRule>
  </conditionalFormatting>
  <conditionalFormatting sqref="H74">
    <cfRule type="expression" dxfId="1269" priority="2123">
      <formula>AND(M74,H74="")</formula>
    </cfRule>
  </conditionalFormatting>
  <conditionalFormatting sqref="H77">
    <cfRule type="expression" dxfId="1268" priority="2105">
      <formula>AND(M77,H77="")</formula>
    </cfRule>
  </conditionalFormatting>
  <conditionalFormatting sqref="H80">
    <cfRule type="expression" dxfId="1267" priority="2079">
      <formula>AND(M80,H80="")</formula>
    </cfRule>
  </conditionalFormatting>
  <conditionalFormatting sqref="H83">
    <cfRule type="expression" dxfId="1266" priority="2061">
      <formula>AND(M83,H83="")</formula>
    </cfRule>
  </conditionalFormatting>
  <conditionalFormatting sqref="H86">
    <cfRule type="expression" dxfId="1265" priority="2035">
      <formula>AND(M86,H86="")</formula>
    </cfRule>
  </conditionalFormatting>
  <conditionalFormatting sqref="H89">
    <cfRule type="expression" dxfId="1264" priority="2017">
      <formula>AND(M89,H89="")</formula>
    </cfRule>
  </conditionalFormatting>
  <conditionalFormatting sqref="H92">
    <cfRule type="expression" dxfId="1263" priority="1991">
      <formula>AND(M92,H92="")</formula>
    </cfRule>
  </conditionalFormatting>
  <conditionalFormatting sqref="H96">
    <cfRule type="expression" dxfId="1262" priority="1973">
      <formula>AND(M96,H96="")</formula>
    </cfRule>
  </conditionalFormatting>
  <conditionalFormatting sqref="H99">
    <cfRule type="expression" dxfId="1261" priority="2277">
      <formula>AND(M99,H99="")</formula>
    </cfRule>
  </conditionalFormatting>
  <conditionalFormatting sqref="H102">
    <cfRule type="expression" dxfId="1260" priority="2259">
      <formula>AND(M102,H102="")</formula>
    </cfRule>
  </conditionalFormatting>
  <conditionalFormatting sqref="H105">
    <cfRule type="expression" dxfId="1259" priority="2233">
      <formula>AND(M105,H105="")</formula>
    </cfRule>
  </conditionalFormatting>
  <conditionalFormatting sqref="H108">
    <cfRule type="expression" dxfId="1258" priority="2215">
      <formula>AND(M108,H108="")</formula>
    </cfRule>
  </conditionalFormatting>
  <conditionalFormatting sqref="H111">
    <cfRule type="expression" dxfId="1257" priority="2189">
      <formula>AND(M111,H111="")</formula>
    </cfRule>
  </conditionalFormatting>
  <conditionalFormatting sqref="H115">
    <cfRule type="expression" dxfId="1256" priority="2171">
      <formula>AND(M115,H115="")</formula>
    </cfRule>
  </conditionalFormatting>
  <conditionalFormatting sqref="H118">
    <cfRule type="expression" dxfId="1255" priority="1947">
      <formula>AND(M118,H118="")</formula>
    </cfRule>
  </conditionalFormatting>
  <conditionalFormatting sqref="H121">
    <cfRule type="expression" dxfId="1254" priority="1925">
      <formula>AND(M121,H121="")</formula>
    </cfRule>
  </conditionalFormatting>
  <conditionalFormatting sqref="H125">
    <cfRule type="expression" dxfId="1253" priority="1907">
      <formula>AND(M125,H125="")</formula>
    </cfRule>
  </conditionalFormatting>
  <conditionalFormatting sqref="H128">
    <cfRule type="expression" dxfId="1252" priority="1881">
      <formula>AND(M128,H128="")</formula>
    </cfRule>
  </conditionalFormatting>
  <conditionalFormatting sqref="H131">
    <cfRule type="expression" dxfId="1251" priority="1863">
      <formula>AND(M131,H131="")</formula>
    </cfRule>
  </conditionalFormatting>
  <conditionalFormatting sqref="H134">
    <cfRule type="expression" dxfId="1250" priority="1837">
      <formula>AND(M134,H134="")</formula>
    </cfRule>
  </conditionalFormatting>
  <conditionalFormatting sqref="H137">
    <cfRule type="expression" dxfId="1249" priority="1819">
      <formula>AND(M137,H137="")</formula>
    </cfRule>
  </conditionalFormatting>
  <conditionalFormatting sqref="H140">
    <cfRule type="expression" dxfId="1248" priority="1793">
      <formula>AND(M140,H140="")</formula>
    </cfRule>
  </conditionalFormatting>
  <conditionalFormatting sqref="H144">
    <cfRule type="expression" dxfId="1247" priority="1775">
      <formula>AND(M144,H144="")</formula>
    </cfRule>
  </conditionalFormatting>
  <conditionalFormatting sqref="H147">
    <cfRule type="expression" dxfId="1246" priority="1617">
      <formula>AND(M147,H147="")</formula>
    </cfRule>
  </conditionalFormatting>
  <conditionalFormatting sqref="H150">
    <cfRule type="expression" dxfId="1245" priority="1595">
      <formula>AND(M150,H150="")</formula>
    </cfRule>
  </conditionalFormatting>
  <conditionalFormatting sqref="H153">
    <cfRule type="expression" dxfId="1244" priority="1577">
      <formula>AND(M153,H153="")</formula>
    </cfRule>
  </conditionalFormatting>
  <conditionalFormatting sqref="H156">
    <cfRule type="expression" dxfId="1243" priority="1551">
      <formula>AND(M156,H156="")</formula>
    </cfRule>
  </conditionalFormatting>
  <conditionalFormatting sqref="H159">
    <cfRule type="expression" dxfId="1242" priority="1533">
      <formula>AND(M159,H159="")</formula>
    </cfRule>
  </conditionalFormatting>
  <conditionalFormatting sqref="H162">
    <cfRule type="expression" dxfId="1241" priority="1507">
      <formula>AND(M162,H162="")</formula>
    </cfRule>
  </conditionalFormatting>
  <conditionalFormatting sqref="H165">
    <cfRule type="expression" dxfId="1240" priority="1489">
      <formula>AND(M165,H165="")</formula>
    </cfRule>
  </conditionalFormatting>
  <conditionalFormatting sqref="H169">
    <cfRule type="expression" dxfId="1239" priority="1463">
      <formula>AND(M169,H169="")</formula>
    </cfRule>
  </conditionalFormatting>
  <conditionalFormatting sqref="H172">
    <cfRule type="expression" dxfId="1238" priority="1445">
      <formula>AND(M172,H172="")</formula>
    </cfRule>
  </conditionalFormatting>
  <conditionalFormatting sqref="H176">
    <cfRule type="expression" dxfId="1237" priority="1749">
      <formula>AND(M176,H176="")</formula>
    </cfRule>
  </conditionalFormatting>
  <conditionalFormatting sqref="H179">
    <cfRule type="expression" dxfId="1236" priority="1731">
      <formula>AND(M179,H179="")</formula>
    </cfRule>
  </conditionalFormatting>
  <conditionalFormatting sqref="H182">
    <cfRule type="expression" dxfId="1235" priority="1705">
      <formula>AND(M182,H182="")</formula>
    </cfRule>
  </conditionalFormatting>
  <conditionalFormatting sqref="H186">
    <cfRule type="expression" dxfId="1234" priority="1687">
      <formula>AND(M186,H186="")</formula>
    </cfRule>
  </conditionalFormatting>
  <conditionalFormatting sqref="H189">
    <cfRule type="expression" dxfId="1233" priority="1661">
      <formula>AND(M189,H189="")</formula>
    </cfRule>
  </conditionalFormatting>
  <conditionalFormatting sqref="H192">
    <cfRule type="expression" dxfId="1232" priority="1643">
      <formula>AND(M192,H192="")</formula>
    </cfRule>
  </conditionalFormatting>
  <conditionalFormatting sqref="H196">
    <cfRule type="expression" dxfId="1231" priority="1419">
      <formula>AND(M196,H196="")</formula>
    </cfRule>
  </conditionalFormatting>
  <conditionalFormatting sqref="H199">
    <cfRule type="expression" dxfId="1230" priority="1397">
      <formula>AND(M199,H199="")</formula>
    </cfRule>
  </conditionalFormatting>
  <conditionalFormatting sqref="H202">
    <cfRule type="expression" dxfId="1229" priority="1379">
      <formula>AND(M202,H202="")</formula>
    </cfRule>
  </conditionalFormatting>
  <conditionalFormatting sqref="H205">
    <cfRule type="expression" dxfId="1228" priority="1353">
      <formula>AND(M205,H205="")</formula>
    </cfRule>
  </conditionalFormatting>
  <conditionalFormatting sqref="H208">
    <cfRule type="expression" dxfId="1227" priority="1335">
      <formula>AND(M208,H208="")</formula>
    </cfRule>
  </conditionalFormatting>
  <conditionalFormatting sqref="H211">
    <cfRule type="expression" dxfId="1226" priority="1309">
      <formula>AND(M211,H211="")</formula>
    </cfRule>
  </conditionalFormatting>
  <conditionalFormatting sqref="H214">
    <cfRule type="expression" dxfId="1225" priority="1291">
      <formula>AND(M214,H214="")</formula>
    </cfRule>
  </conditionalFormatting>
  <conditionalFormatting sqref="H217">
    <cfRule type="expression" dxfId="1224" priority="1265">
      <formula>AND(M217,H217="")</formula>
    </cfRule>
  </conditionalFormatting>
  <conditionalFormatting sqref="H220">
    <cfRule type="expression" dxfId="1223" priority="1247">
      <formula>AND(M220,H220="")</formula>
    </cfRule>
  </conditionalFormatting>
  <conditionalFormatting sqref="H224">
    <cfRule type="expression" dxfId="1222" priority="1089">
      <formula>AND(M224,H224="")</formula>
    </cfRule>
  </conditionalFormatting>
  <conditionalFormatting sqref="H227">
    <cfRule type="expression" dxfId="1221" priority="1067">
      <formula>AND(M227,H227="")</formula>
    </cfRule>
  </conditionalFormatting>
  <conditionalFormatting sqref="H231">
    <cfRule type="expression" dxfId="1220" priority="1049">
      <formula>AND(M231,H231="")</formula>
    </cfRule>
  </conditionalFormatting>
  <conditionalFormatting sqref="H235">
    <cfRule type="expression" dxfId="1219" priority="1023">
      <formula>AND(M235,H235="")</formula>
    </cfRule>
  </conditionalFormatting>
  <conditionalFormatting sqref="H238">
    <cfRule type="expression" dxfId="1218" priority="1005">
      <formula>AND(M238,H238="")</formula>
    </cfRule>
  </conditionalFormatting>
  <conditionalFormatting sqref="H241">
    <cfRule type="expression" dxfId="1217" priority="979">
      <formula>AND(M241,H241="")</formula>
    </cfRule>
  </conditionalFormatting>
  <conditionalFormatting sqref="H244">
    <cfRule type="expression" dxfId="1216" priority="961">
      <formula>AND(M244,H244="")</formula>
    </cfRule>
  </conditionalFormatting>
  <conditionalFormatting sqref="H248">
    <cfRule type="expression" dxfId="1215" priority="935">
      <formula>AND(M248,H248="")</formula>
    </cfRule>
  </conditionalFormatting>
  <conditionalFormatting sqref="H251">
    <cfRule type="expression" dxfId="1214" priority="917">
      <formula>AND(M251,H251="")</formula>
    </cfRule>
  </conditionalFormatting>
  <conditionalFormatting sqref="H254">
    <cfRule type="expression" dxfId="1213" priority="1221">
      <formula>AND(M254,H254="")</formula>
    </cfRule>
  </conditionalFormatting>
  <conditionalFormatting sqref="H258">
    <cfRule type="expression" dxfId="1212" priority="1203">
      <formula>AND(M258,H258="")</formula>
    </cfRule>
  </conditionalFormatting>
  <conditionalFormatting sqref="H261">
    <cfRule type="expression" dxfId="1211" priority="1177">
      <formula>AND(M261,H261="")</formula>
    </cfRule>
  </conditionalFormatting>
  <conditionalFormatting sqref="H264">
    <cfRule type="expression" dxfId="1210" priority="1159">
      <formula>AND(M264,H264="")</formula>
    </cfRule>
  </conditionalFormatting>
  <conditionalFormatting sqref="H267">
    <cfRule type="expression" dxfId="1209" priority="1133">
      <formula>AND(M267,H267="")</formula>
    </cfRule>
  </conditionalFormatting>
  <conditionalFormatting sqref="H270">
    <cfRule type="expression" dxfId="1208" priority="1115">
      <formula>AND(M270,H270="")</formula>
    </cfRule>
  </conditionalFormatting>
  <conditionalFormatting sqref="H273">
    <cfRule type="expression" dxfId="1207" priority="737">
      <formula>AND(M273,H273="")</formula>
    </cfRule>
  </conditionalFormatting>
  <conditionalFormatting sqref="H276">
    <cfRule type="expression" dxfId="1206" priority="715">
      <formula>AND(M276,H276="")</formula>
    </cfRule>
  </conditionalFormatting>
  <conditionalFormatting sqref="H279">
    <cfRule type="expression" dxfId="1205" priority="697">
      <formula>AND(M279,H279="")</formula>
    </cfRule>
  </conditionalFormatting>
  <conditionalFormatting sqref="H282">
    <cfRule type="expression" dxfId="1204" priority="671">
      <formula>AND(M282,H282="")</formula>
    </cfRule>
  </conditionalFormatting>
  <conditionalFormatting sqref="H285">
    <cfRule type="expression" dxfId="1203" priority="653">
      <formula>AND(M285,H285="")</formula>
    </cfRule>
  </conditionalFormatting>
  <conditionalFormatting sqref="H288">
    <cfRule type="expression" dxfId="1202" priority="627">
      <formula>AND(M288,H288="")</formula>
    </cfRule>
  </conditionalFormatting>
  <conditionalFormatting sqref="H291">
    <cfRule type="expression" dxfId="1201" priority="605">
      <formula>AND(M291,H291="")</formula>
    </cfRule>
  </conditionalFormatting>
  <conditionalFormatting sqref="H294">
    <cfRule type="expression" dxfId="1200" priority="587">
      <formula>AND(M294,H294="")</formula>
    </cfRule>
  </conditionalFormatting>
  <conditionalFormatting sqref="H297">
    <cfRule type="expression" dxfId="1199" priority="561">
      <formula>AND(M297,H297="")</formula>
    </cfRule>
  </conditionalFormatting>
  <conditionalFormatting sqref="H301">
    <cfRule type="expression" dxfId="1198" priority="543">
      <formula>AND(M301,H301="")</formula>
    </cfRule>
  </conditionalFormatting>
  <conditionalFormatting sqref="H305">
    <cfRule type="expression" dxfId="1197" priority="517">
      <formula>AND(M305,H305="")</formula>
    </cfRule>
  </conditionalFormatting>
  <conditionalFormatting sqref="H311">
    <cfRule type="expression" dxfId="1196" priority="495">
      <formula>AND(M311,H311="")</formula>
    </cfRule>
  </conditionalFormatting>
  <conditionalFormatting sqref="H314">
    <cfRule type="expression" dxfId="1195" priority="477">
      <formula>AND(M314,H314="")</formula>
    </cfRule>
  </conditionalFormatting>
  <conditionalFormatting sqref="H318">
    <cfRule type="expression" dxfId="1194" priority="451">
      <formula>AND(M318,H318="")</formula>
    </cfRule>
  </conditionalFormatting>
  <conditionalFormatting sqref="H321">
    <cfRule type="expression" dxfId="1193" priority="429">
      <formula>AND(M321,H321="")</formula>
    </cfRule>
  </conditionalFormatting>
  <conditionalFormatting sqref="H324">
    <cfRule type="expression" dxfId="1192" priority="411">
      <formula>AND(M324,H324="")</formula>
    </cfRule>
  </conditionalFormatting>
  <conditionalFormatting sqref="H327">
    <cfRule type="expression" dxfId="1191" priority="385">
      <formula>AND(M327,H327="")</formula>
    </cfRule>
  </conditionalFormatting>
  <conditionalFormatting sqref="H330">
    <cfRule type="expression" dxfId="1190" priority="367">
      <formula>AND(M330,H330="")</formula>
    </cfRule>
  </conditionalFormatting>
  <conditionalFormatting sqref="H334">
    <cfRule type="expression" dxfId="1189" priority="323">
      <formula>AND(M334,H334="")</formula>
    </cfRule>
  </conditionalFormatting>
  <conditionalFormatting sqref="H338">
    <cfRule type="expression" dxfId="1188" priority="301">
      <formula>AND(M338,H338="")</formula>
    </cfRule>
  </conditionalFormatting>
  <conditionalFormatting sqref="H342">
    <cfRule type="expression" dxfId="1187" priority="283">
      <formula>AND(M342,H342="")</formula>
    </cfRule>
  </conditionalFormatting>
  <conditionalFormatting sqref="H346">
    <cfRule type="expression" dxfId="1186" priority="257">
      <formula>AND(M346,H346="")</formula>
    </cfRule>
  </conditionalFormatting>
  <conditionalFormatting sqref="H349">
    <cfRule type="expression" dxfId="1185" priority="239">
      <formula>AND(M349,H349="")</formula>
    </cfRule>
  </conditionalFormatting>
  <conditionalFormatting sqref="H352">
    <cfRule type="expression" dxfId="1184" priority="189">
      <formula>AND(M352,H352="")</formula>
    </cfRule>
  </conditionalFormatting>
  <conditionalFormatting sqref="H356">
    <cfRule type="expression" dxfId="1183" priority="171">
      <formula>AND(M356,H356="")</formula>
    </cfRule>
  </conditionalFormatting>
  <conditionalFormatting sqref="H359">
    <cfRule type="expression" dxfId="1182" priority="143">
      <formula>AND(M359,H359="")</formula>
    </cfRule>
  </conditionalFormatting>
  <conditionalFormatting sqref="H363">
    <cfRule type="expression" dxfId="1181" priority="125">
      <formula>AND(M363,H363="")</formula>
    </cfRule>
  </conditionalFormatting>
  <conditionalFormatting sqref="H367">
    <cfRule type="expression" dxfId="1180" priority="5925">
      <formula>AND(M367,H367="")</formula>
    </cfRule>
  </conditionalFormatting>
  <conditionalFormatting sqref="H369">
    <cfRule type="expression" dxfId="1179" priority="5916">
      <formula>AND(M369,H369="")</formula>
    </cfRule>
  </conditionalFormatting>
  <conditionalFormatting sqref="H371">
    <cfRule type="expression" dxfId="1178" priority="5907">
      <formula>AND(M371,H371="")</formula>
    </cfRule>
  </conditionalFormatting>
  <conditionalFormatting sqref="H376">
    <cfRule type="expression" dxfId="1177" priority="5478">
      <formula>AND(M376,H376="")</formula>
    </cfRule>
  </conditionalFormatting>
  <conditionalFormatting sqref="H380">
    <cfRule type="expression" dxfId="1176" priority="5469">
      <formula>AND(M380,H380="")</formula>
    </cfRule>
  </conditionalFormatting>
  <conditionalFormatting sqref="H383">
    <cfRule type="expression" dxfId="1175" priority="5460">
      <formula>AND(M383,H383="")</formula>
    </cfRule>
  </conditionalFormatting>
  <conditionalFormatting sqref="H397">
    <cfRule type="expression" dxfId="1174" priority="5451">
      <formula>AND(M397,H397="")</formula>
    </cfRule>
  </conditionalFormatting>
  <conditionalFormatting sqref="H400">
    <cfRule type="expression" dxfId="1173" priority="5442">
      <formula>AND(M400,H400="")</formula>
    </cfRule>
  </conditionalFormatting>
  <conditionalFormatting sqref="H403">
    <cfRule type="expression" dxfId="1172" priority="5433">
      <formula>AND(M403,H403="")</formula>
    </cfRule>
  </conditionalFormatting>
  <conditionalFormatting sqref="H406">
    <cfRule type="expression" dxfId="1171" priority="832">
      <formula>AND(M406,H406="")</formula>
    </cfRule>
  </conditionalFormatting>
  <conditionalFormatting sqref="H409">
    <cfRule type="expression" dxfId="1170" priority="823">
      <formula>AND(M409,H409="")</formula>
    </cfRule>
  </conditionalFormatting>
  <conditionalFormatting sqref="H411">
    <cfRule type="expression" dxfId="1169" priority="5403">
      <formula>AND(M411,H411="")</formula>
    </cfRule>
  </conditionalFormatting>
  <conditionalFormatting sqref="H413">
    <cfRule type="expression" dxfId="1168" priority="5425">
      <formula>AND(M413,H413="")</formula>
    </cfRule>
  </conditionalFormatting>
  <conditionalFormatting sqref="H418">
    <cfRule type="expression" dxfId="1167" priority="5877">
      <formula>AND(M418,H418="")</formula>
    </cfRule>
  </conditionalFormatting>
  <conditionalFormatting sqref="H426">
    <cfRule type="expression" dxfId="1166" priority="5868">
      <formula>AND(M426,H426="")</formula>
    </cfRule>
  </conditionalFormatting>
  <conditionalFormatting sqref="H429 H432">
    <cfRule type="expression" dxfId="1165" priority="5658">
      <formula>AND(M429,H429="")</formula>
    </cfRule>
  </conditionalFormatting>
  <conditionalFormatting sqref="H435 H438">
    <cfRule type="expression" dxfId="1164" priority="5637">
      <formula>AND(M435,H435="")</formula>
    </cfRule>
  </conditionalFormatting>
  <conditionalFormatting sqref="H441 H443">
    <cfRule type="expression" dxfId="1163" priority="5595">
      <formula>AND(M441,H441="")</formula>
    </cfRule>
  </conditionalFormatting>
  <conditionalFormatting sqref="H445">
    <cfRule type="expression" dxfId="1162" priority="5886">
      <formula>AND(M445,H445="")</formula>
    </cfRule>
  </conditionalFormatting>
  <conditionalFormatting sqref="H450">
    <cfRule type="expression" dxfId="1161" priority="4693">
      <formula>AND(M450,H450="")</formula>
    </cfRule>
  </conditionalFormatting>
  <conditionalFormatting sqref="H453">
    <cfRule type="expression" dxfId="1160" priority="4684">
      <formula>AND(M453,H453="")</formula>
    </cfRule>
  </conditionalFormatting>
  <conditionalFormatting sqref="H456">
    <cfRule type="expression" dxfId="1159" priority="4675">
      <formula>AND(M456,H456="")</formula>
    </cfRule>
  </conditionalFormatting>
  <conditionalFormatting sqref="H459">
    <cfRule type="expression" dxfId="1158" priority="4666">
      <formula>AND(M459,H459="")</formula>
    </cfRule>
  </conditionalFormatting>
  <conditionalFormatting sqref="H461">
    <cfRule type="expression" dxfId="1157" priority="4657">
      <formula>AND(M461,H461="")</formula>
    </cfRule>
  </conditionalFormatting>
  <conditionalFormatting sqref="H463">
    <cfRule type="expression" dxfId="1156" priority="4648">
      <formula>AND(M463,H463="")</formula>
    </cfRule>
  </conditionalFormatting>
  <conditionalFormatting sqref="H14:I14">
    <cfRule type="expression" dxfId="1154" priority="7786">
      <formula>NOT($M14)</formula>
    </cfRule>
  </conditionalFormatting>
  <conditionalFormatting sqref="H17:I17 H20:I20 H23:I23 H26:I26 H28:I28">
    <cfRule type="expression" dxfId="1153" priority="5577">
      <formula>NOT($M17)</formula>
    </cfRule>
  </conditionalFormatting>
  <conditionalFormatting sqref="H33:I33">
    <cfRule type="expression" dxfId="1150" priority="5948">
      <formula>NOT($M33)</formula>
    </cfRule>
  </conditionalFormatting>
  <conditionalFormatting sqref="H39:I39">
    <cfRule type="expression" dxfId="1148" priority="5939">
      <formula>NOT($M39)</formula>
    </cfRule>
  </conditionalFormatting>
  <conditionalFormatting sqref="H42:I42">
    <cfRule type="expression" dxfId="1147" priority="2477">
      <formula>NOT($M42)</formula>
    </cfRule>
  </conditionalFormatting>
  <conditionalFormatting sqref="H46:I46">
    <cfRule type="expression" dxfId="1144" priority="2449">
      <formula>NOT($M46)</formula>
    </cfRule>
  </conditionalFormatting>
  <conditionalFormatting sqref="H49:I49">
    <cfRule type="expression" dxfId="1143" priority="2431">
      <formula>NOT($M49)</formula>
    </cfRule>
  </conditionalFormatting>
  <conditionalFormatting sqref="H52:I52">
    <cfRule type="expression" dxfId="1141" priority="2405">
      <formula>NOT($M52)</formula>
    </cfRule>
  </conditionalFormatting>
  <conditionalFormatting sqref="H56:I56">
    <cfRule type="expression" dxfId="1139" priority="2387">
      <formula>NOT($M56)</formula>
    </cfRule>
  </conditionalFormatting>
  <conditionalFormatting sqref="H59:I59">
    <cfRule type="expression" dxfId="1136" priority="2361">
      <formula>NOT($M59)</formula>
    </cfRule>
  </conditionalFormatting>
  <conditionalFormatting sqref="H62:I62">
    <cfRule type="expression" dxfId="1135" priority="2343">
      <formula>NOT($M62)</formula>
    </cfRule>
  </conditionalFormatting>
  <conditionalFormatting sqref="H65:I65">
    <cfRule type="expression" dxfId="1133" priority="2317">
      <formula>NOT($M65)</formula>
    </cfRule>
  </conditionalFormatting>
  <conditionalFormatting sqref="H68:I68">
    <cfRule type="expression" dxfId="1130" priority="2299">
      <formula>NOT($M68)</formula>
    </cfRule>
  </conditionalFormatting>
  <conditionalFormatting sqref="H71:I71">
    <cfRule type="expression" dxfId="1129" priority="2141">
      <formula>NOT($M71)</formula>
    </cfRule>
  </conditionalFormatting>
  <conditionalFormatting sqref="H74:I74">
    <cfRule type="expression" dxfId="1127" priority="2119">
      <formula>NOT($M74)</formula>
    </cfRule>
  </conditionalFormatting>
  <conditionalFormatting sqref="H77:I77">
    <cfRule type="expression" dxfId="1124" priority="2101">
      <formula>NOT($M77)</formula>
    </cfRule>
  </conditionalFormatting>
  <conditionalFormatting sqref="H80:I80">
    <cfRule type="expression" dxfId="1123" priority="2075">
      <formula>NOT($M80)</formula>
    </cfRule>
  </conditionalFormatting>
  <conditionalFormatting sqref="H83:I83">
    <cfRule type="expression" dxfId="1121" priority="2057">
      <formula>NOT($M83)</formula>
    </cfRule>
  </conditionalFormatting>
  <conditionalFormatting sqref="H86:I86">
    <cfRule type="expression" dxfId="1119" priority="2031">
      <formula>NOT($M86)</formula>
    </cfRule>
  </conditionalFormatting>
  <conditionalFormatting sqref="H89:I89">
    <cfRule type="expression" dxfId="1116" priority="2013">
      <formula>NOT($M89)</formula>
    </cfRule>
  </conditionalFormatting>
  <conditionalFormatting sqref="H92:I92">
    <cfRule type="expression" dxfId="1115" priority="1987">
      <formula>NOT($M92)</formula>
    </cfRule>
  </conditionalFormatting>
  <conditionalFormatting sqref="H96:I96">
    <cfRule type="expression" dxfId="1112" priority="1969">
      <formula>NOT($M96)</formula>
    </cfRule>
  </conditionalFormatting>
  <conditionalFormatting sqref="H99:I99">
    <cfRule type="expression" dxfId="1110" priority="2273">
      <formula>NOT($M99)</formula>
    </cfRule>
  </conditionalFormatting>
  <conditionalFormatting sqref="H102:I102">
    <cfRule type="expression" dxfId="1109" priority="2255">
      <formula>NOT($M102)</formula>
    </cfRule>
  </conditionalFormatting>
  <conditionalFormatting sqref="H105:I105">
    <cfRule type="expression" dxfId="1106" priority="2229">
      <formula>NOT($M105)</formula>
    </cfRule>
  </conditionalFormatting>
  <conditionalFormatting sqref="H108:I108">
    <cfRule type="expression" dxfId="1104" priority="2211">
      <formula>NOT($M108)</formula>
    </cfRule>
  </conditionalFormatting>
  <conditionalFormatting sqref="H111:I111">
    <cfRule type="expression" dxfId="1102" priority="2185">
      <formula>NOT($M111)</formula>
    </cfRule>
  </conditionalFormatting>
  <conditionalFormatting sqref="H115:I115">
    <cfRule type="expression" dxfId="1101" priority="2167">
      <formula>NOT($M115)</formula>
    </cfRule>
  </conditionalFormatting>
  <conditionalFormatting sqref="H118:I118">
    <cfRule type="expression" dxfId="1099" priority="1943">
      <formula>NOT($M118)</formula>
    </cfRule>
  </conditionalFormatting>
  <conditionalFormatting sqref="H121:I121">
    <cfRule type="expression" dxfId="1097" priority="1921">
      <formula>NOT($M121)</formula>
    </cfRule>
  </conditionalFormatting>
  <conditionalFormatting sqref="H125:I125">
    <cfRule type="expression" dxfId="1094" priority="1903">
      <formula>NOT($M125)</formula>
    </cfRule>
  </conditionalFormatting>
  <conditionalFormatting sqref="H128:I128">
    <cfRule type="expression" dxfId="1092" priority="1877">
      <formula>NOT($M128)</formula>
    </cfRule>
  </conditionalFormatting>
  <conditionalFormatting sqref="H131:I131">
    <cfRule type="expression" dxfId="1091" priority="1859">
      <formula>NOT($M131)</formula>
    </cfRule>
  </conditionalFormatting>
  <conditionalFormatting sqref="H134:I134">
    <cfRule type="expression" dxfId="1089" priority="1833">
      <formula>NOT($M134)</formula>
    </cfRule>
  </conditionalFormatting>
  <conditionalFormatting sqref="H137:I137">
    <cfRule type="expression" dxfId="1087" priority="1815">
      <formula>NOT($M137)</formula>
    </cfRule>
  </conditionalFormatting>
  <conditionalFormatting sqref="H140:I140">
    <cfRule type="expression" dxfId="1084" priority="1789">
      <formula>NOT($M140)</formula>
    </cfRule>
  </conditionalFormatting>
  <conditionalFormatting sqref="H144:I144">
    <cfRule type="expression" dxfId="1082" priority="1771">
      <formula>NOT($M144)</formula>
    </cfRule>
  </conditionalFormatting>
  <conditionalFormatting sqref="H147:I147">
    <cfRule type="expression" dxfId="1080" priority="1613">
      <formula>NOT($M147)</formula>
    </cfRule>
  </conditionalFormatting>
  <conditionalFormatting sqref="H150:I150">
    <cfRule type="expression" dxfId="1079" priority="1591">
      <formula>NOT($M150)</formula>
    </cfRule>
  </conditionalFormatting>
  <conditionalFormatting sqref="H153:I153">
    <cfRule type="expression" dxfId="1077" priority="1573">
      <formula>NOT($M153)</formula>
    </cfRule>
  </conditionalFormatting>
  <conditionalFormatting sqref="H156:I156">
    <cfRule type="expression" dxfId="1074" priority="1547">
      <formula>NOT($M156)</formula>
    </cfRule>
  </conditionalFormatting>
  <conditionalFormatting sqref="H159:I159">
    <cfRule type="expression" dxfId="1073" priority="1529">
      <formula>NOT($M159)</formula>
    </cfRule>
  </conditionalFormatting>
  <conditionalFormatting sqref="H162:I162">
    <cfRule type="expression" dxfId="1070" priority="1503">
      <formula>NOT($M162)</formula>
    </cfRule>
  </conditionalFormatting>
  <conditionalFormatting sqref="H165:I165">
    <cfRule type="expression" dxfId="1068" priority="1485">
      <formula>NOT($M165)</formula>
    </cfRule>
  </conditionalFormatting>
  <conditionalFormatting sqref="H169:I169">
    <cfRule type="expression" dxfId="1067" priority="1459">
      <formula>NOT($M169)</formula>
    </cfRule>
  </conditionalFormatting>
  <conditionalFormatting sqref="H172:I172">
    <cfRule type="expression" dxfId="1065" priority="1441">
      <formula>NOT($M172)</formula>
    </cfRule>
  </conditionalFormatting>
  <conditionalFormatting sqref="H176:I176">
    <cfRule type="expression" dxfId="1063" priority="1745">
      <formula>NOT($M176)</formula>
    </cfRule>
  </conditionalFormatting>
  <conditionalFormatting sqref="H179:I179">
    <cfRule type="expression" dxfId="1060" priority="1727">
      <formula>NOT($M179)</formula>
    </cfRule>
  </conditionalFormatting>
  <conditionalFormatting sqref="H182:I182">
    <cfRule type="expression" dxfId="1058" priority="1701">
      <formula>NOT($M182)</formula>
    </cfRule>
  </conditionalFormatting>
  <conditionalFormatting sqref="H186:I186">
    <cfRule type="expression" dxfId="1056" priority="1683">
      <formula>NOT($M186)</formula>
    </cfRule>
  </conditionalFormatting>
  <conditionalFormatting sqref="H189:I189">
    <cfRule type="expression" dxfId="1054" priority="1657">
      <formula>NOT($M189)</formula>
    </cfRule>
  </conditionalFormatting>
  <conditionalFormatting sqref="H192:I192">
    <cfRule type="expression" dxfId="1053" priority="1639">
      <formula>NOT($M192)</formula>
    </cfRule>
  </conditionalFormatting>
  <conditionalFormatting sqref="H196:I196">
    <cfRule type="expression" dxfId="1051" priority="1415">
      <formula>NOT($M196)</formula>
    </cfRule>
  </conditionalFormatting>
  <conditionalFormatting sqref="H199:I199">
    <cfRule type="expression" dxfId="1048" priority="1393">
      <formula>NOT($M199)</formula>
    </cfRule>
  </conditionalFormatting>
  <conditionalFormatting sqref="H202:I202">
    <cfRule type="expression" dxfId="1047" priority="1375">
      <formula>NOT($M202)</formula>
    </cfRule>
  </conditionalFormatting>
  <conditionalFormatting sqref="H205:I205">
    <cfRule type="expression" dxfId="1044" priority="1349">
      <formula>NOT($M205)</formula>
    </cfRule>
  </conditionalFormatting>
  <conditionalFormatting sqref="H208:I208">
    <cfRule type="expression" dxfId="1042" priority="1331">
      <formula>NOT($M208)</formula>
    </cfRule>
  </conditionalFormatting>
  <conditionalFormatting sqref="H211:I211">
    <cfRule type="expression" dxfId="1041" priority="1305">
      <formula>NOT($M211)</formula>
    </cfRule>
  </conditionalFormatting>
  <conditionalFormatting sqref="H214:I214">
    <cfRule type="expression" dxfId="1038" priority="1287">
      <formula>NOT($M214)</formula>
    </cfRule>
  </conditionalFormatting>
  <conditionalFormatting sqref="H217:I217">
    <cfRule type="expression" dxfId="1036" priority="1261">
      <formula>NOT($M217)</formula>
    </cfRule>
  </conditionalFormatting>
  <conditionalFormatting sqref="H220:I220">
    <cfRule type="expression" dxfId="1035" priority="1243">
      <formula>NOT($M220)</formula>
    </cfRule>
  </conditionalFormatting>
  <conditionalFormatting sqref="H224:I224">
    <cfRule type="expression" dxfId="1033" priority="1085">
      <formula>NOT($M224)</formula>
    </cfRule>
  </conditionalFormatting>
  <conditionalFormatting sqref="H227:I227">
    <cfRule type="expression" dxfId="1031" priority="1063">
      <formula>NOT($M227)</formula>
    </cfRule>
  </conditionalFormatting>
  <conditionalFormatting sqref="H231:I231">
    <cfRule type="expression" dxfId="1029" priority="1045">
      <formula>NOT($M231)</formula>
    </cfRule>
  </conditionalFormatting>
  <conditionalFormatting sqref="H235:I235">
    <cfRule type="expression" dxfId="1027" priority="1019">
      <formula>NOT($M235)</formula>
    </cfRule>
  </conditionalFormatting>
  <conditionalFormatting sqref="H238:I238">
    <cfRule type="expression" dxfId="1025" priority="1001">
      <formula>NOT($M238)</formula>
    </cfRule>
  </conditionalFormatting>
  <conditionalFormatting sqref="H241:I241">
    <cfRule type="expression" dxfId="1022" priority="975">
      <formula>NOT($M241)</formula>
    </cfRule>
  </conditionalFormatting>
  <conditionalFormatting sqref="H244:I244">
    <cfRule type="expression" dxfId="1020" priority="957">
      <formula>NOT($M244)</formula>
    </cfRule>
  </conditionalFormatting>
  <conditionalFormatting sqref="H248:I248">
    <cfRule type="expression" dxfId="1019" priority="931">
      <formula>NOT($M248)</formula>
    </cfRule>
  </conditionalFormatting>
  <conditionalFormatting sqref="H251:I251">
    <cfRule type="expression" dxfId="1016" priority="913">
      <formula>NOT($M251)</formula>
    </cfRule>
  </conditionalFormatting>
  <conditionalFormatting sqref="H254:I254">
    <cfRule type="expression" dxfId="1015" priority="1217">
      <formula>NOT($M254)</formula>
    </cfRule>
  </conditionalFormatting>
  <conditionalFormatting sqref="H258:I258">
    <cfRule type="expression" dxfId="1012" priority="1199">
      <formula>NOT($M258)</formula>
    </cfRule>
  </conditionalFormatting>
  <conditionalFormatting sqref="H261:I261">
    <cfRule type="expression" dxfId="1011" priority="1173">
      <formula>NOT($M261)</formula>
    </cfRule>
  </conditionalFormatting>
  <conditionalFormatting sqref="H264:I264">
    <cfRule type="expression" dxfId="1009" priority="1155">
      <formula>NOT($M264)</formula>
    </cfRule>
  </conditionalFormatting>
  <conditionalFormatting sqref="H267:I267">
    <cfRule type="expression" dxfId="1006" priority="1129">
      <formula>NOT($M267)</formula>
    </cfRule>
  </conditionalFormatting>
  <conditionalFormatting sqref="H270:I270">
    <cfRule type="expression" dxfId="1004" priority="1111">
      <formula>NOT($M270)</formula>
    </cfRule>
  </conditionalFormatting>
  <conditionalFormatting sqref="H273:I273">
    <cfRule type="expression" dxfId="1002" priority="733">
      <formula>NOT($M273)</formula>
    </cfRule>
  </conditionalFormatting>
  <conditionalFormatting sqref="H276:I276">
    <cfRule type="expression" dxfId="1001" priority="711">
      <formula>NOT($M276)</formula>
    </cfRule>
  </conditionalFormatting>
  <conditionalFormatting sqref="H279:I279">
    <cfRule type="expression" dxfId="998" priority="693">
      <formula>NOT($M279)</formula>
    </cfRule>
  </conditionalFormatting>
  <conditionalFormatting sqref="H282:I282">
    <cfRule type="expression" dxfId="996" priority="667">
      <formula>NOT($M282)</formula>
    </cfRule>
  </conditionalFormatting>
  <conditionalFormatting sqref="H285:I285">
    <cfRule type="expression" dxfId="994" priority="649">
      <formula>NOT($M285)</formula>
    </cfRule>
  </conditionalFormatting>
  <conditionalFormatting sqref="H288:I288">
    <cfRule type="expression" dxfId="993" priority="623">
      <formula>NOT($M288)</formula>
    </cfRule>
  </conditionalFormatting>
  <conditionalFormatting sqref="H291:I291">
    <cfRule type="expression" dxfId="990" priority="601">
      <formula>NOT($M291)</formula>
    </cfRule>
  </conditionalFormatting>
  <conditionalFormatting sqref="H294:I294">
    <cfRule type="expression" dxfId="989" priority="583">
      <formula>NOT($M294)</formula>
    </cfRule>
  </conditionalFormatting>
  <conditionalFormatting sqref="H297:I297">
    <cfRule type="expression" dxfId="986" priority="557">
      <formula>NOT($M297)</formula>
    </cfRule>
  </conditionalFormatting>
  <conditionalFormatting sqref="H301:I301">
    <cfRule type="expression" dxfId="984" priority="539">
      <formula>NOT($M301)</formula>
    </cfRule>
  </conditionalFormatting>
  <conditionalFormatting sqref="H305:I305">
    <cfRule type="expression" dxfId="982" priority="513">
      <formula>NOT($M305)</formula>
    </cfRule>
  </conditionalFormatting>
  <conditionalFormatting sqref="H311:I311">
    <cfRule type="expression" dxfId="981" priority="491">
      <formula>NOT($M311)</formula>
    </cfRule>
  </conditionalFormatting>
  <conditionalFormatting sqref="H314:I314">
    <cfRule type="expression" dxfId="979" priority="473">
      <formula>NOT($M314)</formula>
    </cfRule>
  </conditionalFormatting>
  <conditionalFormatting sqref="H318:I318">
    <cfRule type="expression" dxfId="977" priority="447">
      <formula>NOT($M318)</formula>
    </cfRule>
  </conditionalFormatting>
  <conditionalFormatting sqref="H321:I321">
    <cfRule type="expression" dxfId="974" priority="425">
      <formula>NOT($M321)</formula>
    </cfRule>
  </conditionalFormatting>
  <conditionalFormatting sqref="H324:I324">
    <cfRule type="expression" dxfId="972" priority="407">
      <formula>NOT($M324)</formula>
    </cfRule>
  </conditionalFormatting>
  <conditionalFormatting sqref="H327:I327">
    <cfRule type="expression" dxfId="971" priority="381">
      <formula>NOT($M327)</formula>
    </cfRule>
  </conditionalFormatting>
  <conditionalFormatting sqref="H330:I330">
    <cfRule type="expression" dxfId="968" priority="363">
      <formula>NOT($M330)</formula>
    </cfRule>
  </conditionalFormatting>
  <conditionalFormatting sqref="H334:I334">
    <cfRule type="expression" dxfId="967" priority="319">
      <formula>NOT($M334)</formula>
    </cfRule>
  </conditionalFormatting>
  <conditionalFormatting sqref="H338:I338">
    <cfRule type="expression" dxfId="964" priority="297">
      <formula>NOT($M338)</formula>
    </cfRule>
  </conditionalFormatting>
  <conditionalFormatting sqref="H342:I342">
    <cfRule type="expression" dxfId="963" priority="279">
      <formula>NOT($M342)</formula>
    </cfRule>
  </conditionalFormatting>
  <conditionalFormatting sqref="H346:I346">
    <cfRule type="expression" dxfId="960" priority="253">
      <formula>NOT($M346)</formula>
    </cfRule>
  </conditionalFormatting>
  <conditionalFormatting sqref="H349:I349">
    <cfRule type="expression" dxfId="958" priority="235">
      <formula>NOT($M349)</formula>
    </cfRule>
  </conditionalFormatting>
  <conditionalFormatting sqref="H352:I352">
    <cfRule type="expression" dxfId="957" priority="185">
      <formula>NOT($M352)</formula>
    </cfRule>
  </conditionalFormatting>
  <conditionalFormatting sqref="H356:I356">
    <cfRule type="expression" dxfId="955" priority="167">
      <formula>NOT($M356)</formula>
    </cfRule>
  </conditionalFormatting>
  <conditionalFormatting sqref="H359:I359">
    <cfRule type="expression" dxfId="953" priority="139">
      <formula>NOT($M359)</formula>
    </cfRule>
  </conditionalFormatting>
  <conditionalFormatting sqref="H363:I363">
    <cfRule type="expression" dxfId="951" priority="121">
      <formula>NOT($M363)</formula>
    </cfRule>
  </conditionalFormatting>
  <conditionalFormatting sqref="H367:I367">
    <cfRule type="expression" dxfId="948" priority="5921">
      <formula>NOT($M367)</formula>
    </cfRule>
  </conditionalFormatting>
  <conditionalFormatting sqref="H369:I369">
    <cfRule type="expression" dxfId="947" priority="5912">
      <formula>NOT($M369)</formula>
    </cfRule>
  </conditionalFormatting>
  <conditionalFormatting sqref="H371:I371">
    <cfRule type="expression" dxfId="945" priority="5903">
      <formula>NOT($M371)</formula>
    </cfRule>
  </conditionalFormatting>
  <conditionalFormatting sqref="H376:I376">
    <cfRule type="expression" dxfId="943" priority="5474">
      <formula>NOT($M376)</formula>
    </cfRule>
  </conditionalFormatting>
  <conditionalFormatting sqref="H380:I380">
    <cfRule type="expression" dxfId="941" priority="5465">
      <formula>NOT($M380)</formula>
    </cfRule>
  </conditionalFormatting>
  <conditionalFormatting sqref="H383:I383">
    <cfRule type="expression" dxfId="938" priority="5456">
      <formula>NOT($M383)</formula>
    </cfRule>
  </conditionalFormatting>
  <conditionalFormatting sqref="H397:I397">
    <cfRule type="expression" dxfId="936" priority="5447">
      <formula>NOT($M397)</formula>
    </cfRule>
  </conditionalFormatting>
  <conditionalFormatting sqref="H400:I400">
    <cfRule type="expression" dxfId="935" priority="5438">
      <formula>NOT($M400)</formula>
    </cfRule>
  </conditionalFormatting>
  <conditionalFormatting sqref="H403:I403">
    <cfRule type="expression" dxfId="932" priority="5429">
      <formula>NOT($M403)</formula>
    </cfRule>
  </conditionalFormatting>
  <conditionalFormatting sqref="H406:I406">
    <cfRule type="expression" dxfId="930" priority="828">
      <formula>NOT($M406)</formula>
    </cfRule>
  </conditionalFormatting>
  <conditionalFormatting sqref="H409:I409">
    <cfRule type="expression" dxfId="929" priority="819">
      <formula>NOT($M409)</formula>
    </cfRule>
  </conditionalFormatting>
  <conditionalFormatting sqref="H411:I411">
    <cfRule type="expression" dxfId="926" priority="5399">
      <formula>NOT($M411)</formula>
    </cfRule>
  </conditionalFormatting>
  <conditionalFormatting sqref="H413:I413">
    <cfRule type="expression" dxfId="924" priority="5421">
      <formula>NOT($M413)</formula>
    </cfRule>
  </conditionalFormatting>
  <conditionalFormatting sqref="H418:I418">
    <cfRule type="expression" dxfId="922" priority="5873">
      <formula>NOT($M418)</formula>
    </cfRule>
  </conditionalFormatting>
  <conditionalFormatting sqref="H426:I426">
    <cfRule type="expression" dxfId="920" priority="5864">
      <formula>NOT($M426)</formula>
    </cfRule>
  </conditionalFormatting>
  <conditionalFormatting sqref="H429:I429 H432:I432">
    <cfRule type="expression" dxfId="919" priority="5654">
      <formula>NOT($M429)</formula>
    </cfRule>
  </conditionalFormatting>
  <conditionalFormatting sqref="H435:I435 H438:I438">
    <cfRule type="expression" dxfId="916" priority="5633">
      <formula>NOT($M435)</formula>
    </cfRule>
  </conditionalFormatting>
  <conditionalFormatting sqref="H441:I441 H443:I443">
    <cfRule type="expression" dxfId="914" priority="5591">
      <formula>NOT($M441)</formula>
    </cfRule>
  </conditionalFormatting>
  <conditionalFormatting sqref="H445:I445">
    <cfRule type="expression" dxfId="912" priority="5882">
      <formula>NOT($M445)</formula>
    </cfRule>
  </conditionalFormatting>
  <conditionalFormatting sqref="H450:I450">
    <cfRule type="expression" dxfId="910" priority="4689">
      <formula>NOT($M450)</formula>
    </cfRule>
  </conditionalFormatting>
  <conditionalFormatting sqref="H453:I453">
    <cfRule type="expression" dxfId="907" priority="4680">
      <formula>NOT($M453)</formula>
    </cfRule>
  </conditionalFormatting>
  <conditionalFormatting sqref="H456:I456">
    <cfRule type="expression" dxfId="906" priority="4671">
      <formula>NOT($M456)</formula>
    </cfRule>
  </conditionalFormatting>
  <conditionalFormatting sqref="H459:I459">
    <cfRule type="expression" dxfId="904" priority="4662">
      <formula>NOT($M459)</formula>
    </cfRule>
  </conditionalFormatting>
  <conditionalFormatting sqref="H461:I461">
    <cfRule type="expression" dxfId="901" priority="4653">
      <formula>NOT($M461)</formula>
    </cfRule>
  </conditionalFormatting>
  <conditionalFormatting sqref="H463:I463">
    <cfRule type="expression" dxfId="900" priority="4644">
      <formula>NOT($M463)</formula>
    </cfRule>
  </conditionalFormatting>
  <conditionalFormatting sqref="I14">
    <cfRule type="expression" dxfId="898" priority="7787">
      <formula>AND(M14,I14="")</formula>
    </cfRule>
  </conditionalFormatting>
  <conditionalFormatting sqref="I17 I20 I23 I26 I28">
    <cfRule type="expression" dxfId="897" priority="5578">
      <formula>AND(M17,I17="")</formula>
    </cfRule>
  </conditionalFormatting>
  <conditionalFormatting sqref="I33">
    <cfRule type="expression" dxfId="896" priority="5949">
      <formula>AND(M33,I33="")</formula>
    </cfRule>
  </conditionalFormatting>
  <conditionalFormatting sqref="I39">
    <cfRule type="expression" dxfId="895" priority="5940">
      <formula>AND(M39,I39="")</formula>
    </cfRule>
  </conditionalFormatting>
  <conditionalFormatting sqref="I42">
    <cfRule type="expression" dxfId="894" priority="2478">
      <formula>AND(M42,I42="")</formula>
    </cfRule>
  </conditionalFormatting>
  <conditionalFormatting sqref="I46">
    <cfRule type="expression" dxfId="893" priority="2450">
      <formula>AND(M46,I46="")</formula>
    </cfRule>
  </conditionalFormatting>
  <conditionalFormatting sqref="I49">
    <cfRule type="expression" dxfId="892" priority="2432">
      <formula>AND(M49,I49="")</formula>
    </cfRule>
  </conditionalFormatting>
  <conditionalFormatting sqref="I52">
    <cfRule type="expression" dxfId="891" priority="2406">
      <formula>AND(M52,I52="")</formula>
    </cfRule>
  </conditionalFormatting>
  <conditionalFormatting sqref="I56">
    <cfRule type="expression" dxfId="890" priority="2388">
      <formula>AND(M56,I56="")</formula>
    </cfRule>
  </conditionalFormatting>
  <conditionalFormatting sqref="I59">
    <cfRule type="expression" dxfId="889" priority="2362">
      <formula>AND(M59,I59="")</formula>
    </cfRule>
  </conditionalFormatting>
  <conditionalFormatting sqref="I62">
    <cfRule type="expression" dxfId="888" priority="2344">
      <formula>AND(M62,I62="")</formula>
    </cfRule>
  </conditionalFormatting>
  <conditionalFormatting sqref="I65">
    <cfRule type="expression" dxfId="887" priority="2318">
      <formula>AND(M65,I65="")</formula>
    </cfRule>
  </conditionalFormatting>
  <conditionalFormatting sqref="I68">
    <cfRule type="expression" dxfId="886" priority="2300">
      <formula>AND(M68,I68="")</formula>
    </cfRule>
  </conditionalFormatting>
  <conditionalFormatting sqref="I71">
    <cfRule type="expression" dxfId="885" priority="2142">
      <formula>AND(M71,I71="")</formula>
    </cfRule>
  </conditionalFormatting>
  <conditionalFormatting sqref="I74">
    <cfRule type="expression" dxfId="884" priority="2120">
      <formula>AND(M74,I74="")</formula>
    </cfRule>
  </conditionalFormatting>
  <conditionalFormatting sqref="I77">
    <cfRule type="expression" dxfId="883" priority="2102">
      <formula>AND(M77,I77="")</formula>
    </cfRule>
  </conditionalFormatting>
  <conditionalFormatting sqref="I80">
    <cfRule type="expression" dxfId="882" priority="2076">
      <formula>AND(M80,I80="")</formula>
    </cfRule>
  </conditionalFormatting>
  <conditionalFormatting sqref="I83">
    <cfRule type="expression" dxfId="881" priority="2058">
      <formula>AND(M83,I83="")</formula>
    </cfRule>
  </conditionalFormatting>
  <conditionalFormatting sqref="I86">
    <cfRule type="expression" dxfId="880" priority="2032">
      <formula>AND(M86,I86="")</formula>
    </cfRule>
  </conditionalFormatting>
  <conditionalFormatting sqref="I89">
    <cfRule type="expression" dxfId="879" priority="2014">
      <formula>AND(M89,I89="")</formula>
    </cfRule>
  </conditionalFormatting>
  <conditionalFormatting sqref="I92">
    <cfRule type="expression" dxfId="878" priority="1988">
      <formula>AND(M92,I92="")</formula>
    </cfRule>
  </conditionalFormatting>
  <conditionalFormatting sqref="I96">
    <cfRule type="expression" dxfId="877" priority="1970">
      <formula>AND(M96,I96="")</formula>
    </cfRule>
  </conditionalFormatting>
  <conditionalFormatting sqref="I99">
    <cfRule type="expression" dxfId="876" priority="2274">
      <formula>AND(M99,I99="")</formula>
    </cfRule>
  </conditionalFormatting>
  <conditionalFormatting sqref="I102">
    <cfRule type="expression" dxfId="875" priority="2256">
      <formula>AND(M102,I102="")</formula>
    </cfRule>
  </conditionalFormatting>
  <conditionalFormatting sqref="I105">
    <cfRule type="expression" dxfId="874" priority="2230">
      <formula>AND(M105,I105="")</formula>
    </cfRule>
  </conditionalFormatting>
  <conditionalFormatting sqref="I108">
    <cfRule type="expression" dxfId="873" priority="2212">
      <formula>AND(M108,I108="")</formula>
    </cfRule>
  </conditionalFormatting>
  <conditionalFormatting sqref="I111">
    <cfRule type="expression" dxfId="872" priority="2186">
      <formula>AND(M111,I111="")</formula>
    </cfRule>
  </conditionalFormatting>
  <conditionalFormatting sqref="I115">
    <cfRule type="expression" dxfId="871" priority="2168">
      <formula>AND(M115,I115="")</formula>
    </cfRule>
  </conditionalFormatting>
  <conditionalFormatting sqref="I118">
    <cfRule type="expression" dxfId="870" priority="1944">
      <formula>AND(M118,I118="")</formula>
    </cfRule>
  </conditionalFormatting>
  <conditionalFormatting sqref="I121">
    <cfRule type="expression" dxfId="869" priority="1922">
      <formula>AND(M121,I121="")</formula>
    </cfRule>
  </conditionalFormatting>
  <conditionalFormatting sqref="I125">
    <cfRule type="expression" dxfId="868" priority="1904">
      <formula>AND(M125,I125="")</formula>
    </cfRule>
  </conditionalFormatting>
  <conditionalFormatting sqref="I128">
    <cfRule type="expression" dxfId="867" priority="1878">
      <formula>AND(M128,I128="")</formula>
    </cfRule>
  </conditionalFormatting>
  <conditionalFormatting sqref="I131">
    <cfRule type="expression" dxfId="866" priority="1860">
      <formula>AND(M131,I131="")</formula>
    </cfRule>
  </conditionalFormatting>
  <conditionalFormatting sqref="I134">
    <cfRule type="expression" dxfId="865" priority="1834">
      <formula>AND(M134,I134="")</formula>
    </cfRule>
  </conditionalFormatting>
  <conditionalFormatting sqref="I137">
    <cfRule type="expression" dxfId="864" priority="1816">
      <formula>AND(M137,I137="")</formula>
    </cfRule>
  </conditionalFormatting>
  <conditionalFormatting sqref="I140">
    <cfRule type="expression" dxfId="863" priority="1790">
      <formula>AND(M140,I140="")</formula>
    </cfRule>
  </conditionalFormatting>
  <conditionalFormatting sqref="I144">
    <cfRule type="expression" dxfId="862" priority="1772">
      <formula>AND(M144,I144="")</formula>
    </cfRule>
  </conditionalFormatting>
  <conditionalFormatting sqref="I147">
    <cfRule type="expression" dxfId="861" priority="1614">
      <formula>AND(M147,I147="")</formula>
    </cfRule>
  </conditionalFormatting>
  <conditionalFormatting sqref="I150">
    <cfRule type="expression" dxfId="860" priority="1592">
      <formula>AND(M150,I150="")</formula>
    </cfRule>
  </conditionalFormatting>
  <conditionalFormatting sqref="I153">
    <cfRule type="expression" dxfId="859" priority="1574">
      <formula>AND(M153,I153="")</formula>
    </cfRule>
  </conditionalFormatting>
  <conditionalFormatting sqref="I156">
    <cfRule type="expression" dxfId="858" priority="1548">
      <formula>AND(M156,I156="")</formula>
    </cfRule>
  </conditionalFormatting>
  <conditionalFormatting sqref="I159">
    <cfRule type="expression" dxfId="857" priority="1530">
      <formula>AND(M159,I159="")</formula>
    </cfRule>
  </conditionalFormatting>
  <conditionalFormatting sqref="I162">
    <cfRule type="expression" dxfId="856" priority="1504">
      <formula>AND(M162,I162="")</formula>
    </cfRule>
  </conditionalFormatting>
  <conditionalFormatting sqref="I165">
    <cfRule type="expression" dxfId="855" priority="1486">
      <formula>AND(M165,I165="")</formula>
    </cfRule>
  </conditionalFormatting>
  <conditionalFormatting sqref="I169">
    <cfRule type="expression" dxfId="854" priority="1460">
      <formula>AND(M169,I169="")</formula>
    </cfRule>
  </conditionalFormatting>
  <conditionalFormatting sqref="I172">
    <cfRule type="expression" dxfId="853" priority="1442">
      <formula>AND(M172,I172="")</formula>
    </cfRule>
  </conditionalFormatting>
  <conditionalFormatting sqref="I176">
    <cfRule type="expression" dxfId="852" priority="1746">
      <formula>AND(M176,I176="")</formula>
    </cfRule>
  </conditionalFormatting>
  <conditionalFormatting sqref="I179">
    <cfRule type="expression" dxfId="851" priority="1728">
      <formula>AND(M179,I179="")</formula>
    </cfRule>
  </conditionalFormatting>
  <conditionalFormatting sqref="I182">
    <cfRule type="expression" dxfId="850" priority="1702">
      <formula>AND(M182,I182="")</formula>
    </cfRule>
  </conditionalFormatting>
  <conditionalFormatting sqref="I186">
    <cfRule type="expression" dxfId="849" priority="1684">
      <formula>AND(M186,I186="")</formula>
    </cfRule>
  </conditionalFormatting>
  <conditionalFormatting sqref="I189">
    <cfRule type="expression" dxfId="848" priority="1658">
      <formula>AND(M189,I189="")</formula>
    </cfRule>
  </conditionalFormatting>
  <conditionalFormatting sqref="I192">
    <cfRule type="expression" dxfId="847" priority="1640">
      <formula>AND(M192,I192="")</formula>
    </cfRule>
  </conditionalFormatting>
  <conditionalFormatting sqref="I196">
    <cfRule type="expression" dxfId="846" priority="1416">
      <formula>AND(M196,I196="")</formula>
    </cfRule>
  </conditionalFormatting>
  <conditionalFormatting sqref="I199">
    <cfRule type="expression" dxfId="845" priority="1394">
      <formula>AND(M199,I199="")</formula>
    </cfRule>
  </conditionalFormatting>
  <conditionalFormatting sqref="I202">
    <cfRule type="expression" dxfId="844" priority="1376">
      <formula>AND(M202,I202="")</formula>
    </cfRule>
  </conditionalFormatting>
  <conditionalFormatting sqref="I205">
    <cfRule type="expression" dxfId="843" priority="1350">
      <formula>AND(M205,I205="")</formula>
    </cfRule>
  </conditionalFormatting>
  <conditionalFormatting sqref="I208">
    <cfRule type="expression" dxfId="842" priority="1332">
      <formula>AND(M208,I208="")</formula>
    </cfRule>
  </conditionalFormatting>
  <conditionalFormatting sqref="I211">
    <cfRule type="expression" dxfId="841" priority="1306">
      <formula>AND(M211,I211="")</formula>
    </cfRule>
  </conditionalFormatting>
  <conditionalFormatting sqref="I214">
    <cfRule type="expression" dxfId="840" priority="1288">
      <formula>AND(M214,I214="")</formula>
    </cfRule>
  </conditionalFormatting>
  <conditionalFormatting sqref="I217">
    <cfRule type="expression" dxfId="839" priority="1262">
      <formula>AND(M217,I217="")</formula>
    </cfRule>
  </conditionalFormatting>
  <conditionalFormatting sqref="I220">
    <cfRule type="expression" dxfId="838" priority="1244">
      <formula>AND(M220,I220="")</formula>
    </cfRule>
  </conditionalFormatting>
  <conditionalFormatting sqref="I224">
    <cfRule type="expression" dxfId="837" priority="1086">
      <formula>AND(M224,I224="")</formula>
    </cfRule>
  </conditionalFormatting>
  <conditionalFormatting sqref="I227">
    <cfRule type="expression" dxfId="836" priority="1064">
      <formula>AND(M227,I227="")</formula>
    </cfRule>
  </conditionalFormatting>
  <conditionalFormatting sqref="I231">
    <cfRule type="expression" dxfId="835" priority="1046">
      <formula>AND(M231,I231="")</formula>
    </cfRule>
  </conditionalFormatting>
  <conditionalFormatting sqref="I235">
    <cfRule type="expression" dxfId="834" priority="1020">
      <formula>AND(M235,I235="")</formula>
    </cfRule>
  </conditionalFormatting>
  <conditionalFormatting sqref="I238">
    <cfRule type="expression" dxfId="833" priority="1002">
      <formula>AND(M238,I238="")</formula>
    </cfRule>
  </conditionalFormatting>
  <conditionalFormatting sqref="I241">
    <cfRule type="expression" dxfId="832" priority="976">
      <formula>AND(M241,I241="")</formula>
    </cfRule>
  </conditionalFormatting>
  <conditionalFormatting sqref="I244">
    <cfRule type="expression" dxfId="831" priority="958">
      <formula>AND(M244,I244="")</formula>
    </cfRule>
  </conditionalFormatting>
  <conditionalFormatting sqref="I248">
    <cfRule type="expression" dxfId="830" priority="932">
      <formula>AND(M248,I248="")</formula>
    </cfRule>
  </conditionalFormatting>
  <conditionalFormatting sqref="I251">
    <cfRule type="expression" dxfId="829" priority="914">
      <formula>AND(M251,I251="")</formula>
    </cfRule>
  </conditionalFormatting>
  <conditionalFormatting sqref="I254">
    <cfRule type="expression" dxfId="828" priority="1218">
      <formula>AND(M254,I254="")</formula>
    </cfRule>
  </conditionalFormatting>
  <conditionalFormatting sqref="I258">
    <cfRule type="expression" dxfId="827" priority="1200">
      <formula>AND(M258,I258="")</formula>
    </cfRule>
  </conditionalFormatting>
  <conditionalFormatting sqref="I261">
    <cfRule type="expression" dxfId="826" priority="1174">
      <formula>AND(M261,I261="")</formula>
    </cfRule>
  </conditionalFormatting>
  <conditionalFormatting sqref="I264">
    <cfRule type="expression" dxfId="825" priority="1156">
      <formula>AND(M264,I264="")</formula>
    </cfRule>
  </conditionalFormatting>
  <conditionalFormatting sqref="I267">
    <cfRule type="expression" dxfId="824" priority="1130">
      <formula>AND(M267,I267="")</formula>
    </cfRule>
  </conditionalFormatting>
  <conditionalFormatting sqref="I270">
    <cfRule type="expression" dxfId="823" priority="1112">
      <formula>AND(M270,I270="")</formula>
    </cfRule>
  </conditionalFormatting>
  <conditionalFormatting sqref="I273">
    <cfRule type="expression" dxfId="822" priority="734">
      <formula>AND(M273,I273="")</formula>
    </cfRule>
  </conditionalFormatting>
  <conditionalFormatting sqref="I276">
    <cfRule type="expression" dxfId="821" priority="712">
      <formula>AND(M276,I276="")</formula>
    </cfRule>
  </conditionalFormatting>
  <conditionalFormatting sqref="I279">
    <cfRule type="expression" dxfId="820" priority="694">
      <formula>AND(M279,I279="")</formula>
    </cfRule>
  </conditionalFormatting>
  <conditionalFormatting sqref="I282">
    <cfRule type="expression" dxfId="819" priority="668">
      <formula>AND(M282,I282="")</formula>
    </cfRule>
  </conditionalFormatting>
  <conditionalFormatting sqref="I285">
    <cfRule type="expression" dxfId="818" priority="650">
      <formula>AND(M285,I285="")</formula>
    </cfRule>
  </conditionalFormatting>
  <conditionalFormatting sqref="I288">
    <cfRule type="expression" dxfId="817" priority="624">
      <formula>AND(M288,I288="")</formula>
    </cfRule>
  </conditionalFormatting>
  <conditionalFormatting sqref="I291">
    <cfRule type="expression" dxfId="816" priority="602">
      <formula>AND(M291,I291="")</formula>
    </cfRule>
  </conditionalFormatting>
  <conditionalFormatting sqref="I294">
    <cfRule type="expression" dxfId="815" priority="584">
      <formula>AND(M294,I294="")</formula>
    </cfRule>
  </conditionalFormatting>
  <conditionalFormatting sqref="I297">
    <cfRule type="expression" dxfId="814" priority="558">
      <formula>AND(M297,I297="")</formula>
    </cfRule>
  </conditionalFormatting>
  <conditionalFormatting sqref="I301">
    <cfRule type="expression" dxfId="813" priority="540">
      <formula>AND(M301,I301="")</formula>
    </cfRule>
  </conditionalFormatting>
  <conditionalFormatting sqref="I305">
    <cfRule type="expression" dxfId="812" priority="514">
      <formula>AND(M305,I305="")</formula>
    </cfRule>
  </conditionalFormatting>
  <conditionalFormatting sqref="I311">
    <cfRule type="expression" dxfId="811" priority="492">
      <formula>AND(M311,I311="")</formula>
    </cfRule>
  </conditionalFormatting>
  <conditionalFormatting sqref="I314">
    <cfRule type="expression" dxfId="810" priority="474">
      <formula>AND(M314,I314="")</formula>
    </cfRule>
  </conditionalFormatting>
  <conditionalFormatting sqref="I318">
    <cfRule type="expression" dxfId="809" priority="448">
      <formula>AND(M318,I318="")</formula>
    </cfRule>
  </conditionalFormatting>
  <conditionalFormatting sqref="I321">
    <cfRule type="expression" dxfId="808" priority="426">
      <formula>AND(M321,I321="")</formula>
    </cfRule>
  </conditionalFormatting>
  <conditionalFormatting sqref="I324">
    <cfRule type="expression" dxfId="807" priority="408">
      <formula>AND(M324,I324="")</formula>
    </cfRule>
  </conditionalFormatting>
  <conditionalFormatting sqref="I327">
    <cfRule type="expression" dxfId="806" priority="382">
      <formula>AND(M327,I327="")</formula>
    </cfRule>
  </conditionalFormatting>
  <conditionalFormatting sqref="I330">
    <cfRule type="expression" dxfId="805" priority="364">
      <formula>AND(M330,I330="")</formula>
    </cfRule>
  </conditionalFormatting>
  <conditionalFormatting sqref="I334">
    <cfRule type="expression" dxfId="804" priority="320">
      <formula>AND(M334,I334="")</formula>
    </cfRule>
  </conditionalFormatting>
  <conditionalFormatting sqref="I338">
    <cfRule type="expression" dxfId="803" priority="298">
      <formula>AND(M338,I338="")</formula>
    </cfRule>
  </conditionalFormatting>
  <conditionalFormatting sqref="I342">
    <cfRule type="expression" dxfId="802" priority="280">
      <formula>AND(M342,I342="")</formula>
    </cfRule>
  </conditionalFormatting>
  <conditionalFormatting sqref="I346">
    <cfRule type="expression" dxfId="801" priority="254">
      <formula>AND(M346,I346="")</formula>
    </cfRule>
  </conditionalFormatting>
  <conditionalFormatting sqref="I349">
    <cfRule type="expression" dxfId="800" priority="236">
      <formula>AND(M349,I349="")</formula>
    </cfRule>
  </conditionalFormatting>
  <conditionalFormatting sqref="I352">
    <cfRule type="expression" dxfId="799" priority="186">
      <formula>AND(M352,I352="")</formula>
    </cfRule>
  </conditionalFormatting>
  <conditionalFormatting sqref="I356">
    <cfRule type="expression" dxfId="798" priority="168">
      <formula>AND(M356,I356="")</formula>
    </cfRule>
  </conditionalFormatting>
  <conditionalFormatting sqref="I359">
    <cfRule type="expression" dxfId="797" priority="140">
      <formula>AND(M359,I359="")</formula>
    </cfRule>
  </conditionalFormatting>
  <conditionalFormatting sqref="I363">
    <cfRule type="expression" dxfId="796" priority="122">
      <formula>AND(M363,I363="")</formula>
    </cfRule>
  </conditionalFormatting>
  <conditionalFormatting sqref="I367">
    <cfRule type="expression" dxfId="795" priority="5922">
      <formula>AND(M367,I367="")</formula>
    </cfRule>
  </conditionalFormatting>
  <conditionalFormatting sqref="I369">
    <cfRule type="expression" dxfId="794" priority="5913">
      <formula>AND(M369,I369="")</formula>
    </cfRule>
  </conditionalFormatting>
  <conditionalFormatting sqref="I371">
    <cfRule type="expression" dxfId="793" priority="5904">
      <formula>AND(M371,I371="")</formula>
    </cfRule>
  </conditionalFormatting>
  <conditionalFormatting sqref="I376">
    <cfRule type="expression" dxfId="792" priority="5475">
      <formula>AND(M376,I376="")</formula>
    </cfRule>
  </conditionalFormatting>
  <conditionalFormatting sqref="I380">
    <cfRule type="expression" dxfId="791" priority="5466">
      <formula>AND(M380,I380="")</formula>
    </cfRule>
  </conditionalFormatting>
  <conditionalFormatting sqref="I383">
    <cfRule type="expression" dxfId="790" priority="5457">
      <formula>AND(M383,I383="")</formula>
    </cfRule>
  </conditionalFormatting>
  <conditionalFormatting sqref="I397">
    <cfRule type="expression" dxfId="789" priority="5448">
      <formula>AND(M397,I397="")</formula>
    </cfRule>
  </conditionalFormatting>
  <conditionalFormatting sqref="I400">
    <cfRule type="expression" dxfId="788" priority="5439">
      <formula>AND(M400,I400="")</formula>
    </cfRule>
  </conditionalFormatting>
  <conditionalFormatting sqref="I403">
    <cfRule type="expression" dxfId="787" priority="5430">
      <formula>AND(M403,I403="")</formula>
    </cfRule>
  </conditionalFormatting>
  <conditionalFormatting sqref="I406">
    <cfRule type="expression" dxfId="786" priority="829">
      <formula>AND(M406,I406="")</formula>
    </cfRule>
  </conditionalFormatting>
  <conditionalFormatting sqref="I409">
    <cfRule type="expression" dxfId="785" priority="820">
      <formula>AND(M409,I409="")</formula>
    </cfRule>
  </conditionalFormatting>
  <conditionalFormatting sqref="I411">
    <cfRule type="expression" dxfId="784" priority="5400">
      <formula>AND(M411,I411="")</formula>
    </cfRule>
  </conditionalFormatting>
  <conditionalFormatting sqref="I413">
    <cfRule type="expression" dxfId="783" priority="5422">
      <formula>AND(M413,I413="")</formula>
    </cfRule>
  </conditionalFormatting>
  <conditionalFormatting sqref="I418">
    <cfRule type="expression" dxfId="782" priority="5874">
      <formula>AND(M418,I418="")</formula>
    </cfRule>
  </conditionalFormatting>
  <conditionalFormatting sqref="I426">
    <cfRule type="expression" dxfId="781" priority="5865">
      <formula>AND(M426,I426="")</formula>
    </cfRule>
  </conditionalFormatting>
  <conditionalFormatting sqref="I429 I432">
    <cfRule type="expression" dxfId="780" priority="5655">
      <formula>AND(M429,I429="")</formula>
    </cfRule>
  </conditionalFormatting>
  <conditionalFormatting sqref="I435 I438">
    <cfRule type="expression" dxfId="779" priority="5634">
      <formula>AND(M435,I435="")</formula>
    </cfRule>
  </conditionalFormatting>
  <conditionalFormatting sqref="I441 I443">
    <cfRule type="expression" dxfId="778" priority="5592">
      <formula>AND(M441,I441="")</formula>
    </cfRule>
  </conditionalFormatting>
  <conditionalFormatting sqref="I445">
    <cfRule type="expression" dxfId="777" priority="5883">
      <formula>AND(M445,I445="")</formula>
    </cfRule>
  </conditionalFormatting>
  <conditionalFormatting sqref="I450">
    <cfRule type="expression" dxfId="776" priority="4690">
      <formula>AND(M450,I450="")</formula>
    </cfRule>
  </conditionalFormatting>
  <conditionalFormatting sqref="I453">
    <cfRule type="expression" dxfId="775" priority="4681">
      <formula>AND(M453,I453="")</formula>
    </cfRule>
  </conditionalFormatting>
  <conditionalFormatting sqref="I456">
    <cfRule type="expression" dxfId="774" priority="4672">
      <formula>AND(M456,I456="")</formula>
    </cfRule>
  </conditionalFormatting>
  <conditionalFormatting sqref="I459">
    <cfRule type="expression" dxfId="773" priority="4663">
      <formula>AND(M459,I459="")</formula>
    </cfRule>
  </conditionalFormatting>
  <conditionalFormatting sqref="I461">
    <cfRule type="expression" dxfId="772" priority="4654">
      <formula>AND(M461,I461="")</formula>
    </cfRule>
  </conditionalFormatting>
  <conditionalFormatting sqref="I463">
    <cfRule type="expression" dxfId="771" priority="4645">
      <formula>AND(M463,I463="")</formula>
    </cfRule>
  </conditionalFormatting>
  <conditionalFormatting sqref="J14">
    <cfRule type="expression" dxfId="770" priority="8009">
      <formula>AND(M14,J14="")</formula>
    </cfRule>
    <cfRule type="expression" dxfId="769" priority="8019">
      <formula>M14=FALSE</formula>
    </cfRule>
    <cfRule type="expression" dxfId="768" priority="8014">
      <formula>AND(M14,J14="")</formula>
    </cfRule>
    <cfRule type="expression" dxfId="767" priority="8013">
      <formula>M14=FALSE</formula>
    </cfRule>
    <cfRule type="expression" dxfId="766" priority="8008">
      <formula>M14=FALSE</formula>
    </cfRule>
    <cfRule type="expression" dxfId="765" priority="8020">
      <formula>AND(M14,J14="")</formula>
    </cfRule>
  </conditionalFormatting>
  <conditionalFormatting sqref="J17 J20 J23 J26 J28">
    <cfRule type="expression" dxfId="764" priority="5583">
      <formula>AND(M17,J17="")</formula>
    </cfRule>
    <cfRule type="expression" dxfId="763" priority="5582">
      <formula>M17=FALSE</formula>
    </cfRule>
    <cfRule type="expression" dxfId="762" priority="5587">
      <formula>AND(M17,J17="")</formula>
    </cfRule>
    <cfRule type="expression" dxfId="761" priority="5586">
      <formula>M17=FALSE</formula>
    </cfRule>
    <cfRule type="expression" dxfId="760" priority="5585">
      <formula>AND(M17,J17="")</formula>
    </cfRule>
    <cfRule type="expression" dxfId="759" priority="5584">
      <formula>M17=FALSE</formula>
    </cfRule>
  </conditionalFormatting>
  <conditionalFormatting sqref="J33">
    <cfRule type="expression" dxfId="758" priority="6983">
      <formula>M33=FALSE</formula>
    </cfRule>
    <cfRule type="expression" dxfId="757" priority="6982">
      <formula>AND(M33,J33="")</formula>
    </cfRule>
    <cfRule type="expression" dxfId="756" priority="6980">
      <formula>AND(M33,J33="")</formula>
    </cfRule>
    <cfRule type="expression" dxfId="755" priority="6984">
      <formula>AND(M33,J33="")</formula>
    </cfRule>
    <cfRule type="expression" dxfId="754" priority="6981">
      <formula>M33=FALSE</formula>
    </cfRule>
    <cfRule type="expression" dxfId="753" priority="6979">
      <formula>M33=FALSE</formula>
    </cfRule>
  </conditionalFormatting>
  <conditionalFormatting sqref="J39">
    <cfRule type="expression" dxfId="752" priority="6965">
      <formula>M39=FALSE</formula>
    </cfRule>
    <cfRule type="expression" dxfId="751" priority="6964">
      <formula>AND(M39,J39="")</formula>
    </cfRule>
    <cfRule type="expression" dxfId="750" priority="6963">
      <formula>M39=FALSE</formula>
    </cfRule>
    <cfRule type="expression" dxfId="749" priority="6962">
      <formula>AND(M39,J39="")</formula>
    </cfRule>
    <cfRule type="expression" dxfId="748" priority="6966">
      <formula>AND(M39,J39="")</formula>
    </cfRule>
    <cfRule type="expression" dxfId="747" priority="6961">
      <formula>M39=FALSE</formula>
    </cfRule>
  </conditionalFormatting>
  <conditionalFormatting sqref="J42">
    <cfRule type="expression" dxfId="746" priority="2489">
      <formula>M42=FALSE</formula>
    </cfRule>
    <cfRule type="expression" dxfId="745" priority="2488">
      <formula>AND(M42,J42="")</formula>
    </cfRule>
    <cfRule type="expression" dxfId="744" priority="2490">
      <formula>AND(M42,J42="")</formula>
    </cfRule>
    <cfRule type="expression" dxfId="743" priority="2487">
      <formula>M42=FALSE</formula>
    </cfRule>
    <cfRule type="expression" dxfId="742" priority="2486">
      <formula>AND(M42,J42="")</formula>
    </cfRule>
    <cfRule type="expression" dxfId="741" priority="2485">
      <formula>M42=FALSE</formula>
    </cfRule>
  </conditionalFormatting>
  <conditionalFormatting sqref="J46">
    <cfRule type="expression" dxfId="740" priority="2460">
      <formula>AND(M46,J46="")</formula>
    </cfRule>
    <cfRule type="expression" dxfId="739" priority="2461">
      <formula>M46=FALSE</formula>
    </cfRule>
    <cfRule type="expression" dxfId="738" priority="2462">
      <formula>AND(M46,J46="")</formula>
    </cfRule>
    <cfRule type="expression" dxfId="737" priority="2459">
      <formula>M46=FALSE</formula>
    </cfRule>
    <cfRule type="expression" dxfId="736" priority="2457">
      <formula>M46=FALSE</formula>
    </cfRule>
    <cfRule type="expression" dxfId="735" priority="2458">
      <formula>AND(M46,J46="")</formula>
    </cfRule>
  </conditionalFormatting>
  <conditionalFormatting sqref="J49">
    <cfRule type="expression" dxfId="734" priority="2444">
      <formula>AND(M49,J49="")</formula>
    </cfRule>
    <cfRule type="expression" dxfId="733" priority="2443">
      <formula>M49=FALSE</formula>
    </cfRule>
    <cfRule type="expression" dxfId="732" priority="2440">
      <formula>AND(M49,J49="")</formula>
    </cfRule>
    <cfRule type="expression" dxfId="731" priority="2441">
      <formula>M49=FALSE</formula>
    </cfRule>
    <cfRule type="expression" dxfId="730" priority="2442">
      <formula>AND(M49,J49="")</formula>
    </cfRule>
    <cfRule type="expression" dxfId="729" priority="2439">
      <formula>M49=FALSE</formula>
    </cfRule>
  </conditionalFormatting>
  <conditionalFormatting sqref="J52">
    <cfRule type="expression" dxfId="728" priority="2413">
      <formula>M52=FALSE</formula>
    </cfRule>
    <cfRule type="expression" dxfId="727" priority="2415">
      <formula>M52=FALSE</formula>
    </cfRule>
    <cfRule type="expression" dxfId="726" priority="2416">
      <formula>AND(M52,J52="")</formula>
    </cfRule>
    <cfRule type="expression" dxfId="725" priority="2414">
      <formula>AND(M52,J52="")</formula>
    </cfRule>
    <cfRule type="expression" dxfId="724" priority="2418">
      <formula>AND(M52,J52="")</formula>
    </cfRule>
    <cfRule type="expression" dxfId="723" priority="2417">
      <formula>M52=FALSE</formula>
    </cfRule>
  </conditionalFormatting>
  <conditionalFormatting sqref="J56">
    <cfRule type="expression" dxfId="722" priority="2399">
      <formula>M56=FALSE</formula>
    </cfRule>
    <cfRule type="expression" dxfId="721" priority="2400">
      <formula>AND(M56,J56="")</formula>
    </cfRule>
    <cfRule type="expression" dxfId="720" priority="2396">
      <formula>AND(M56,J56="")</formula>
    </cfRule>
    <cfRule type="expression" dxfId="719" priority="2398">
      <formula>AND(M56,J56="")</formula>
    </cfRule>
    <cfRule type="expression" dxfId="718" priority="2395">
      <formula>M56=FALSE</formula>
    </cfRule>
    <cfRule type="expression" dxfId="717" priority="2397">
      <formula>M56=FALSE</formula>
    </cfRule>
  </conditionalFormatting>
  <conditionalFormatting sqref="J59">
    <cfRule type="expression" dxfId="716" priority="2374">
      <formula>AND(M59,J59="")</formula>
    </cfRule>
    <cfRule type="expression" dxfId="715" priority="2370">
      <formula>AND(M59,J59="")</formula>
    </cfRule>
    <cfRule type="expression" dxfId="714" priority="2369">
      <formula>M59=FALSE</formula>
    </cfRule>
    <cfRule type="expression" dxfId="713" priority="2371">
      <formula>M59=FALSE</formula>
    </cfRule>
    <cfRule type="expression" dxfId="712" priority="2372">
      <formula>AND(M59,J59="")</formula>
    </cfRule>
    <cfRule type="expression" dxfId="711" priority="2373">
      <formula>M59=FALSE</formula>
    </cfRule>
  </conditionalFormatting>
  <conditionalFormatting sqref="J62">
    <cfRule type="expression" dxfId="710" priority="2355">
      <formula>M62=FALSE</formula>
    </cfRule>
    <cfRule type="expression" dxfId="709" priority="2352">
      <formula>AND(M62,J62="")</formula>
    </cfRule>
    <cfRule type="expression" dxfId="708" priority="2351">
      <formula>M62=FALSE</formula>
    </cfRule>
    <cfRule type="expression" dxfId="707" priority="2354">
      <formula>AND(M62,J62="")</formula>
    </cfRule>
    <cfRule type="expression" dxfId="706" priority="2353">
      <formula>M62=FALSE</formula>
    </cfRule>
    <cfRule type="expression" dxfId="705" priority="2356">
      <formula>AND(M62,J62="")</formula>
    </cfRule>
  </conditionalFormatting>
  <conditionalFormatting sqref="J65">
    <cfRule type="expression" dxfId="704" priority="2326">
      <formula>AND(M65,J65="")</formula>
    </cfRule>
    <cfRule type="expression" dxfId="703" priority="2325">
      <formula>M65=FALSE</formula>
    </cfRule>
    <cfRule type="expression" dxfId="702" priority="2330">
      <formula>AND(M65,J65="")</formula>
    </cfRule>
    <cfRule type="expression" dxfId="701" priority="2329">
      <formula>M65=FALSE</formula>
    </cfRule>
    <cfRule type="expression" dxfId="700" priority="2328">
      <formula>AND(M65,J65="")</formula>
    </cfRule>
    <cfRule type="expression" dxfId="699" priority="2327">
      <formula>M65=FALSE</formula>
    </cfRule>
  </conditionalFormatting>
  <conditionalFormatting sqref="J68">
    <cfRule type="expression" dxfId="698" priority="2311">
      <formula>M68=FALSE</formula>
    </cfRule>
    <cfRule type="expression" dxfId="697" priority="2307">
      <formula>M68=FALSE</formula>
    </cfRule>
    <cfRule type="expression" dxfId="696" priority="2308">
      <formula>AND(M68,J68="")</formula>
    </cfRule>
    <cfRule type="expression" dxfId="695" priority="2309">
      <formula>M68=FALSE</formula>
    </cfRule>
    <cfRule type="expression" dxfId="694" priority="2310">
      <formula>AND(M68,J68="")</formula>
    </cfRule>
    <cfRule type="expression" dxfId="693" priority="2312">
      <formula>AND(M68,J68="")</formula>
    </cfRule>
  </conditionalFormatting>
  <conditionalFormatting sqref="J71">
    <cfRule type="expression" dxfId="692" priority="2151">
      <formula>M71=FALSE</formula>
    </cfRule>
    <cfRule type="expression" dxfId="691" priority="2152">
      <formula>AND(M71,J71="")</formula>
    </cfRule>
    <cfRule type="expression" dxfId="690" priority="2150">
      <formula>AND(M71,J71="")</formula>
    </cfRule>
    <cfRule type="expression" dxfId="689" priority="2154">
      <formula>AND(M71,J71="")</formula>
    </cfRule>
    <cfRule type="expression" dxfId="688" priority="2153">
      <formula>M71=FALSE</formula>
    </cfRule>
    <cfRule type="expression" dxfId="687" priority="2149">
      <formula>M71=FALSE</formula>
    </cfRule>
  </conditionalFormatting>
  <conditionalFormatting sqref="J74">
    <cfRule type="expression" dxfId="686" priority="2129">
      <formula>M74=FALSE</formula>
    </cfRule>
    <cfRule type="expression" dxfId="685" priority="2131">
      <formula>M74=FALSE</formula>
    </cfRule>
    <cfRule type="expression" dxfId="684" priority="2127">
      <formula>M74=FALSE</formula>
    </cfRule>
    <cfRule type="expression" dxfId="683" priority="2132">
      <formula>AND(M74,J74="")</formula>
    </cfRule>
    <cfRule type="expression" dxfId="682" priority="2130">
      <formula>AND(M74,J74="")</formula>
    </cfRule>
    <cfRule type="expression" dxfId="681" priority="2128">
      <formula>AND(M74,J74="")</formula>
    </cfRule>
  </conditionalFormatting>
  <conditionalFormatting sqref="J77">
    <cfRule type="expression" dxfId="680" priority="2114">
      <formula>AND(M77,J77="")</formula>
    </cfRule>
    <cfRule type="expression" dxfId="679" priority="2113">
      <formula>M77=FALSE</formula>
    </cfRule>
    <cfRule type="expression" dxfId="678" priority="2112">
      <formula>AND(M77,J77="")</formula>
    </cfRule>
    <cfRule type="expression" dxfId="677" priority="2111">
      <formula>M77=FALSE</formula>
    </cfRule>
    <cfRule type="expression" dxfId="676" priority="2109">
      <formula>M77=FALSE</formula>
    </cfRule>
    <cfRule type="expression" dxfId="675" priority="2110">
      <formula>AND(M77,J77="")</formula>
    </cfRule>
  </conditionalFormatting>
  <conditionalFormatting sqref="J80">
    <cfRule type="expression" dxfId="674" priority="2088">
      <formula>AND(M80,J80="")</formula>
    </cfRule>
    <cfRule type="expression" dxfId="673" priority="2086">
      <formula>AND(M80,J80="")</formula>
    </cfRule>
    <cfRule type="expression" dxfId="672" priority="2084">
      <formula>AND(M80,J80="")</formula>
    </cfRule>
    <cfRule type="expression" dxfId="671" priority="2085">
      <formula>M80=FALSE</formula>
    </cfRule>
    <cfRule type="expression" dxfId="670" priority="2083">
      <formula>M80=FALSE</formula>
    </cfRule>
    <cfRule type="expression" dxfId="669" priority="2087">
      <formula>M80=FALSE</formula>
    </cfRule>
  </conditionalFormatting>
  <conditionalFormatting sqref="J83">
    <cfRule type="expression" dxfId="668" priority="2066">
      <formula>AND(M83,J83="")</formula>
    </cfRule>
    <cfRule type="expression" dxfId="667" priority="2070">
      <formula>AND(M83,J83="")</formula>
    </cfRule>
    <cfRule type="expression" dxfId="666" priority="2065">
      <formula>M83=FALSE</formula>
    </cfRule>
    <cfRule type="expression" dxfId="665" priority="2067">
      <formula>M83=FALSE</formula>
    </cfRule>
    <cfRule type="expression" dxfId="664" priority="2069">
      <formula>M83=FALSE</formula>
    </cfRule>
    <cfRule type="expression" dxfId="663" priority="2068">
      <formula>AND(M83,J83="")</formula>
    </cfRule>
  </conditionalFormatting>
  <conditionalFormatting sqref="J86">
    <cfRule type="expression" dxfId="662" priority="2039">
      <formula>M86=FALSE</formula>
    </cfRule>
    <cfRule type="expression" dxfId="661" priority="2040">
      <formula>AND(M86,J86="")</formula>
    </cfRule>
    <cfRule type="expression" dxfId="660" priority="2042">
      <formula>AND(M86,J86="")</formula>
    </cfRule>
    <cfRule type="expression" dxfId="659" priority="2041">
      <formula>M86=FALSE</formula>
    </cfRule>
    <cfRule type="expression" dxfId="658" priority="2044">
      <formula>AND(M86,J86="")</formula>
    </cfRule>
    <cfRule type="expression" dxfId="657" priority="2043">
      <formula>M86=FALSE</formula>
    </cfRule>
  </conditionalFormatting>
  <conditionalFormatting sqref="J89">
    <cfRule type="expression" dxfId="656" priority="2026">
      <formula>AND(M89,J89="")</formula>
    </cfRule>
    <cfRule type="expression" dxfId="655" priority="2021">
      <formula>M89=FALSE</formula>
    </cfRule>
    <cfRule type="expression" dxfId="654" priority="2024">
      <formula>AND(M89,J89="")</formula>
    </cfRule>
    <cfRule type="expression" dxfId="653" priority="2022">
      <formula>AND(M89,J89="")</formula>
    </cfRule>
    <cfRule type="expression" dxfId="652" priority="2025">
      <formula>M89=FALSE</formula>
    </cfRule>
    <cfRule type="expression" dxfId="651" priority="2023">
      <formula>M89=FALSE</formula>
    </cfRule>
  </conditionalFormatting>
  <conditionalFormatting sqref="J92">
    <cfRule type="expression" dxfId="650" priority="2000">
      <formula>AND(M92,J92="")</formula>
    </cfRule>
    <cfRule type="expression" dxfId="649" priority="1999">
      <formula>M92=FALSE</formula>
    </cfRule>
    <cfRule type="expression" dxfId="648" priority="1998">
      <formula>AND(M92,J92="")</formula>
    </cfRule>
    <cfRule type="expression" dxfId="647" priority="1995">
      <formula>M92=FALSE</formula>
    </cfRule>
    <cfRule type="expression" dxfId="646" priority="1996">
      <formula>AND(M92,J92="")</formula>
    </cfRule>
    <cfRule type="expression" dxfId="645" priority="1997">
      <formula>M92=FALSE</formula>
    </cfRule>
  </conditionalFormatting>
  <conditionalFormatting sqref="J96">
    <cfRule type="expression" dxfId="644" priority="1980">
      <formula>AND(M96,J96="")</formula>
    </cfRule>
    <cfRule type="expression" dxfId="643" priority="1979">
      <formula>M96=FALSE</formula>
    </cfRule>
    <cfRule type="expression" dxfId="642" priority="1978">
      <formula>AND(M96,J96="")</formula>
    </cfRule>
    <cfRule type="expression" dxfId="641" priority="1981">
      <formula>M96=FALSE</formula>
    </cfRule>
    <cfRule type="expression" dxfId="640" priority="1982">
      <formula>AND(M96,J96="")</formula>
    </cfRule>
    <cfRule type="expression" dxfId="639" priority="1977">
      <formula>M96=FALSE</formula>
    </cfRule>
  </conditionalFormatting>
  <conditionalFormatting sqref="J99">
    <cfRule type="expression" dxfId="638" priority="2283">
      <formula>M99=FALSE</formula>
    </cfRule>
    <cfRule type="expression" dxfId="637" priority="2281">
      <formula>M99=FALSE</formula>
    </cfRule>
    <cfRule type="expression" dxfId="636" priority="2282">
      <formula>AND(M99,J99="")</formula>
    </cfRule>
    <cfRule type="expression" dxfId="635" priority="2286">
      <formula>AND(M99,J99="")</formula>
    </cfRule>
    <cfRule type="expression" dxfId="634" priority="2285">
      <formula>M99=FALSE</formula>
    </cfRule>
    <cfRule type="expression" dxfId="633" priority="2284">
      <formula>AND(M99,J99="")</formula>
    </cfRule>
  </conditionalFormatting>
  <conditionalFormatting sqref="J102">
    <cfRule type="expression" dxfId="632" priority="2267">
      <formula>M102=FALSE</formula>
    </cfRule>
    <cfRule type="expression" dxfId="631" priority="2266">
      <formula>AND(M102,J102="")</formula>
    </cfRule>
    <cfRule type="expression" dxfId="630" priority="2265">
      <formula>M102=FALSE</formula>
    </cfRule>
    <cfRule type="expression" dxfId="629" priority="2264">
      <formula>AND(M102,J102="")</formula>
    </cfRule>
    <cfRule type="expression" dxfId="628" priority="2263">
      <formula>M102=FALSE</formula>
    </cfRule>
    <cfRule type="expression" dxfId="627" priority="2268">
      <formula>AND(M102,J102="")</formula>
    </cfRule>
  </conditionalFormatting>
  <conditionalFormatting sqref="J105">
    <cfRule type="expression" dxfId="626" priority="2242">
      <formula>AND(M105,J105="")</formula>
    </cfRule>
    <cfRule type="expression" dxfId="625" priority="2241">
      <formula>M105=FALSE</formula>
    </cfRule>
    <cfRule type="expression" dxfId="624" priority="2240">
      <formula>AND(M105,J105="")</formula>
    </cfRule>
    <cfRule type="expression" dxfId="623" priority="2239">
      <formula>M105=FALSE</formula>
    </cfRule>
    <cfRule type="expression" dxfId="622" priority="2238">
      <formula>AND(M105,J105="")</formula>
    </cfRule>
    <cfRule type="expression" dxfId="621" priority="2237">
      <formula>M105=FALSE</formula>
    </cfRule>
  </conditionalFormatting>
  <conditionalFormatting sqref="J108">
    <cfRule type="expression" dxfId="620" priority="2224">
      <formula>AND(M108,J108="")</formula>
    </cfRule>
    <cfRule type="expression" dxfId="619" priority="2221">
      <formula>M108=FALSE</formula>
    </cfRule>
    <cfRule type="expression" dxfId="618" priority="2220">
      <formula>AND(M108,J108="")</formula>
    </cfRule>
    <cfRule type="expression" dxfId="617" priority="2219">
      <formula>M108=FALSE</formula>
    </cfRule>
    <cfRule type="expression" dxfId="616" priority="2223">
      <formula>M108=FALSE</formula>
    </cfRule>
    <cfRule type="expression" dxfId="615" priority="2222">
      <formula>AND(M108,J108="")</formula>
    </cfRule>
  </conditionalFormatting>
  <conditionalFormatting sqref="J111">
    <cfRule type="expression" dxfId="614" priority="2195">
      <formula>M111=FALSE</formula>
    </cfRule>
    <cfRule type="expression" dxfId="613" priority="2197">
      <formula>M111=FALSE</formula>
    </cfRule>
    <cfRule type="expression" dxfId="612" priority="2196">
      <formula>AND(M111,J111="")</formula>
    </cfRule>
    <cfRule type="expression" dxfId="611" priority="2198">
      <formula>AND(M111,J111="")</formula>
    </cfRule>
    <cfRule type="expression" dxfId="610" priority="2193">
      <formula>M111=FALSE</formula>
    </cfRule>
    <cfRule type="expression" dxfId="609" priority="2194">
      <formula>AND(M111,J111="")</formula>
    </cfRule>
  </conditionalFormatting>
  <conditionalFormatting sqref="J115">
    <cfRule type="expression" dxfId="608" priority="2175">
      <formula>M115=FALSE</formula>
    </cfRule>
    <cfRule type="expression" dxfId="607" priority="2180">
      <formula>AND(M115,J115="")</formula>
    </cfRule>
    <cfRule type="expression" dxfId="606" priority="2176">
      <formula>AND(M115,J115="")</formula>
    </cfRule>
    <cfRule type="expression" dxfId="605" priority="2177">
      <formula>M115=FALSE</formula>
    </cfRule>
    <cfRule type="expression" dxfId="604" priority="2178">
      <formula>AND(M115,J115="")</formula>
    </cfRule>
    <cfRule type="expression" dxfId="603" priority="2179">
      <formula>M115=FALSE</formula>
    </cfRule>
  </conditionalFormatting>
  <conditionalFormatting sqref="J118">
    <cfRule type="expression" dxfId="602" priority="1952">
      <formula>AND(M118,J118="")</formula>
    </cfRule>
    <cfRule type="expression" dxfId="601" priority="1956">
      <formula>AND(M118,J118="")</formula>
    </cfRule>
    <cfRule type="expression" dxfId="600" priority="1955">
      <formula>M118=FALSE</formula>
    </cfRule>
    <cfRule type="expression" dxfId="599" priority="1954">
      <formula>AND(M118,J118="")</formula>
    </cfRule>
    <cfRule type="expression" dxfId="598" priority="1951">
      <formula>M118=FALSE</formula>
    </cfRule>
    <cfRule type="expression" dxfId="597" priority="1953">
      <formula>M118=FALSE</formula>
    </cfRule>
  </conditionalFormatting>
  <conditionalFormatting sqref="J121">
    <cfRule type="expression" dxfId="596" priority="1931">
      <formula>M121=FALSE</formula>
    </cfRule>
    <cfRule type="expression" dxfId="595" priority="1932">
      <formula>AND(M121,J121="")</formula>
    </cfRule>
    <cfRule type="expression" dxfId="594" priority="1929">
      <formula>M121=FALSE</formula>
    </cfRule>
    <cfRule type="expression" dxfId="593" priority="1933">
      <formula>M121=FALSE</formula>
    </cfRule>
    <cfRule type="expression" dxfId="592" priority="1934">
      <formula>AND(M121,J121="")</formula>
    </cfRule>
    <cfRule type="expression" dxfId="591" priority="1930">
      <formula>AND(M121,J121="")</formula>
    </cfRule>
  </conditionalFormatting>
  <conditionalFormatting sqref="J125">
    <cfRule type="expression" dxfId="590" priority="1915">
      <formula>M125=FALSE</formula>
    </cfRule>
    <cfRule type="expression" dxfId="589" priority="1914">
      <formula>AND(M125,J125="")</formula>
    </cfRule>
    <cfRule type="expression" dxfId="588" priority="1913">
      <formula>M125=FALSE</formula>
    </cfRule>
    <cfRule type="expression" dxfId="587" priority="1912">
      <formula>AND(M125,J125="")</formula>
    </cfRule>
    <cfRule type="expression" dxfId="586" priority="1916">
      <formula>AND(M125,J125="")</formula>
    </cfRule>
    <cfRule type="expression" dxfId="585" priority="1911">
      <formula>M125=FALSE</formula>
    </cfRule>
  </conditionalFormatting>
  <conditionalFormatting sqref="J128">
    <cfRule type="expression" dxfId="584" priority="1885">
      <formula>M128=FALSE</formula>
    </cfRule>
    <cfRule type="expression" dxfId="583" priority="1889">
      <formula>M128=FALSE</formula>
    </cfRule>
    <cfRule type="expression" dxfId="582" priority="1890">
      <formula>AND(M128,J128="")</formula>
    </cfRule>
    <cfRule type="expression" dxfId="581" priority="1888">
      <formula>AND(M128,J128="")</formula>
    </cfRule>
    <cfRule type="expression" dxfId="580" priority="1887">
      <formula>M128=FALSE</formula>
    </cfRule>
    <cfRule type="expression" dxfId="579" priority="1886">
      <formula>AND(M128,J128="")</formula>
    </cfRule>
  </conditionalFormatting>
  <conditionalFormatting sqref="J131">
    <cfRule type="expression" dxfId="578" priority="1869">
      <formula>M131=FALSE</formula>
    </cfRule>
    <cfRule type="expression" dxfId="577" priority="1867">
      <formula>M131=FALSE</formula>
    </cfRule>
    <cfRule type="expression" dxfId="576" priority="1868">
      <formula>AND(M131,J131="")</formula>
    </cfRule>
    <cfRule type="expression" dxfId="575" priority="1871">
      <formula>M131=FALSE</formula>
    </cfRule>
    <cfRule type="expression" dxfId="574" priority="1870">
      <formula>AND(M131,J131="")</formula>
    </cfRule>
    <cfRule type="expression" dxfId="573" priority="1872">
      <formula>AND(M131,J131="")</formula>
    </cfRule>
  </conditionalFormatting>
  <conditionalFormatting sqref="J134">
    <cfRule type="expression" dxfId="572" priority="1841">
      <formula>M134=FALSE</formula>
    </cfRule>
    <cfRule type="expression" dxfId="571" priority="1842">
      <formula>AND(M134,J134="")</formula>
    </cfRule>
    <cfRule type="expression" dxfId="570" priority="1843">
      <formula>M134=FALSE</formula>
    </cfRule>
    <cfRule type="expression" dxfId="569" priority="1844">
      <formula>AND(M134,J134="")</formula>
    </cfRule>
    <cfRule type="expression" dxfId="568" priority="1845">
      <formula>M134=FALSE</formula>
    </cfRule>
    <cfRule type="expression" dxfId="567" priority="1846">
      <formula>AND(M134,J134="")</formula>
    </cfRule>
  </conditionalFormatting>
  <conditionalFormatting sqref="J137">
    <cfRule type="expression" dxfId="566" priority="1823">
      <formula>M137=FALSE</formula>
    </cfRule>
    <cfRule type="expression" dxfId="565" priority="1824">
      <formula>AND(M137,J137="")</formula>
    </cfRule>
    <cfRule type="expression" dxfId="564" priority="1825">
      <formula>M137=FALSE</formula>
    </cfRule>
    <cfRule type="expression" dxfId="563" priority="1826">
      <formula>AND(M137,J137="")</formula>
    </cfRule>
    <cfRule type="expression" dxfId="562" priority="1827">
      <formula>M137=FALSE</formula>
    </cfRule>
    <cfRule type="expression" dxfId="561" priority="1828">
      <formula>AND(M137,J137="")</formula>
    </cfRule>
  </conditionalFormatting>
  <conditionalFormatting sqref="J140">
    <cfRule type="expression" dxfId="560" priority="1802">
      <formula>AND(M140,J140="")</formula>
    </cfRule>
    <cfRule type="expression" dxfId="559" priority="1799">
      <formula>M140=FALSE</formula>
    </cfRule>
    <cfRule type="expression" dxfId="558" priority="1800">
      <formula>AND(M140,J140="")</formula>
    </cfRule>
    <cfRule type="expression" dxfId="557" priority="1801">
      <formula>M140=FALSE</formula>
    </cfRule>
    <cfRule type="expression" dxfId="556" priority="1798">
      <formula>AND(M140,J140="")</formula>
    </cfRule>
    <cfRule type="expression" dxfId="555" priority="1797">
      <formula>M140=FALSE</formula>
    </cfRule>
  </conditionalFormatting>
  <conditionalFormatting sqref="J144">
    <cfRule type="expression" dxfId="554" priority="1782">
      <formula>AND(M144,J144="")</formula>
    </cfRule>
    <cfRule type="expression" dxfId="553" priority="1783">
      <formula>M144=FALSE</formula>
    </cfRule>
    <cfRule type="expression" dxfId="552" priority="1779">
      <formula>M144=FALSE</formula>
    </cfRule>
    <cfRule type="expression" dxfId="551" priority="1780">
      <formula>AND(M144,J144="")</formula>
    </cfRule>
    <cfRule type="expression" dxfId="550" priority="1784">
      <formula>AND(M144,J144="")</formula>
    </cfRule>
    <cfRule type="expression" dxfId="549" priority="1781">
      <formula>M144=FALSE</formula>
    </cfRule>
  </conditionalFormatting>
  <conditionalFormatting sqref="J147">
    <cfRule type="expression" dxfId="548" priority="1625">
      <formula>M147=FALSE</formula>
    </cfRule>
    <cfRule type="expression" dxfId="547" priority="1626">
      <formula>AND(M147,J147="")</formula>
    </cfRule>
    <cfRule type="expression" dxfId="546" priority="1622">
      <formula>AND(M147,J147="")</formula>
    </cfRule>
    <cfRule type="expression" dxfId="545" priority="1621">
      <formula>M147=FALSE</formula>
    </cfRule>
    <cfRule type="expression" dxfId="544" priority="1624">
      <formula>AND(M147,J147="")</formula>
    </cfRule>
    <cfRule type="expression" dxfId="543" priority="1623">
      <formula>M147=FALSE</formula>
    </cfRule>
  </conditionalFormatting>
  <conditionalFormatting sqref="J150">
    <cfRule type="expression" dxfId="542" priority="1600">
      <formula>AND(M150,J150="")</formula>
    </cfRule>
    <cfRule type="expression" dxfId="541" priority="1603">
      <formula>M150=FALSE</formula>
    </cfRule>
    <cfRule type="expression" dxfId="540" priority="1602">
      <formula>AND(M150,J150="")</formula>
    </cfRule>
    <cfRule type="expression" dxfId="539" priority="1601">
      <formula>M150=FALSE</formula>
    </cfRule>
    <cfRule type="expression" dxfId="538" priority="1599">
      <formula>M150=FALSE</formula>
    </cfRule>
    <cfRule type="expression" dxfId="537" priority="1604">
      <formula>AND(M150,J150="")</formula>
    </cfRule>
  </conditionalFormatting>
  <conditionalFormatting sqref="J153">
    <cfRule type="expression" dxfId="536" priority="1585">
      <formula>M153=FALSE</formula>
    </cfRule>
    <cfRule type="expression" dxfId="535" priority="1581">
      <formula>M153=FALSE</formula>
    </cfRule>
    <cfRule type="expression" dxfId="534" priority="1584">
      <formula>AND(M153,J153="")</formula>
    </cfRule>
    <cfRule type="expression" dxfId="533" priority="1586">
      <formula>AND(M153,J153="")</formula>
    </cfRule>
    <cfRule type="expression" dxfId="532" priority="1583">
      <formula>M153=FALSE</formula>
    </cfRule>
    <cfRule type="expression" dxfId="531" priority="1582">
      <formula>AND(M153,J153="")</formula>
    </cfRule>
  </conditionalFormatting>
  <conditionalFormatting sqref="J156">
    <cfRule type="expression" dxfId="530" priority="1557">
      <formula>M156=FALSE</formula>
    </cfRule>
    <cfRule type="expression" dxfId="529" priority="1558">
      <formula>AND(M156,J156="")</formula>
    </cfRule>
    <cfRule type="expression" dxfId="528" priority="1556">
      <formula>AND(M156,J156="")</formula>
    </cfRule>
    <cfRule type="expression" dxfId="527" priority="1559">
      <formula>M156=FALSE</formula>
    </cfRule>
    <cfRule type="expression" dxfId="526" priority="1560">
      <formula>AND(M156,J156="")</formula>
    </cfRule>
    <cfRule type="expression" dxfId="525" priority="1555">
      <formula>M156=FALSE</formula>
    </cfRule>
  </conditionalFormatting>
  <conditionalFormatting sqref="J159">
    <cfRule type="expression" dxfId="524" priority="1540">
      <formula>AND(M159,J159="")</formula>
    </cfRule>
    <cfRule type="expression" dxfId="523" priority="1538">
      <formula>AND(M159,J159="")</formula>
    </cfRule>
    <cfRule type="expression" dxfId="522" priority="1541">
      <formula>M159=FALSE</formula>
    </cfRule>
    <cfRule type="expression" dxfId="521" priority="1539">
      <formula>M159=FALSE</formula>
    </cfRule>
    <cfRule type="expression" dxfId="520" priority="1542">
      <formula>AND(M159,J159="")</formula>
    </cfRule>
    <cfRule type="expression" dxfId="519" priority="1537">
      <formula>M159=FALSE</formula>
    </cfRule>
  </conditionalFormatting>
  <conditionalFormatting sqref="J162">
    <cfRule type="expression" dxfId="518" priority="1515">
      <formula>M162=FALSE</formula>
    </cfRule>
    <cfRule type="expression" dxfId="517" priority="1511">
      <formula>M162=FALSE</formula>
    </cfRule>
    <cfRule type="expression" dxfId="516" priority="1513">
      <formula>M162=FALSE</formula>
    </cfRule>
    <cfRule type="expression" dxfId="515" priority="1514">
      <formula>AND(M162,J162="")</formula>
    </cfRule>
    <cfRule type="expression" dxfId="514" priority="1516">
      <formula>AND(M162,J162="")</formula>
    </cfRule>
    <cfRule type="expression" dxfId="513" priority="1512">
      <formula>AND(M162,J162="")</formula>
    </cfRule>
  </conditionalFormatting>
  <conditionalFormatting sqref="J165">
    <cfRule type="expression" dxfId="512" priority="1495">
      <formula>M165=FALSE</formula>
    </cfRule>
    <cfRule type="expression" dxfId="511" priority="1493">
      <formula>M165=FALSE</formula>
    </cfRule>
    <cfRule type="expression" dxfId="510" priority="1494">
      <formula>AND(M165,J165="")</formula>
    </cfRule>
    <cfRule type="expression" dxfId="509" priority="1498">
      <formula>AND(M165,J165="")</formula>
    </cfRule>
    <cfRule type="expression" dxfId="508" priority="1497">
      <formula>M165=FALSE</formula>
    </cfRule>
    <cfRule type="expression" dxfId="507" priority="1496">
      <formula>AND(M165,J165="")</formula>
    </cfRule>
  </conditionalFormatting>
  <conditionalFormatting sqref="J169">
    <cfRule type="expression" dxfId="506" priority="1467">
      <formula>M169=FALSE</formula>
    </cfRule>
    <cfRule type="expression" dxfId="505" priority="1468">
      <formula>AND(M169,J169="")</formula>
    </cfRule>
    <cfRule type="expression" dxfId="504" priority="1469">
      <formula>M169=FALSE</formula>
    </cfRule>
    <cfRule type="expression" dxfId="503" priority="1470">
      <formula>AND(M169,J169="")</formula>
    </cfRule>
    <cfRule type="expression" dxfId="502" priority="1471">
      <formula>M169=FALSE</formula>
    </cfRule>
    <cfRule type="expression" dxfId="501" priority="1472">
      <formula>AND(M169,J169="")</formula>
    </cfRule>
  </conditionalFormatting>
  <conditionalFormatting sqref="J172">
    <cfRule type="expression" dxfId="500" priority="1452">
      <formula>AND(M172,J172="")</formula>
    </cfRule>
    <cfRule type="expression" dxfId="499" priority="1450">
      <formula>AND(M172,J172="")</formula>
    </cfRule>
    <cfRule type="expression" dxfId="498" priority="1449">
      <formula>M172=FALSE</formula>
    </cfRule>
    <cfRule type="expression" dxfId="497" priority="1453">
      <formula>M172=FALSE</formula>
    </cfRule>
    <cfRule type="expression" dxfId="496" priority="1454">
      <formula>AND(M172,J172="")</formula>
    </cfRule>
    <cfRule type="expression" dxfId="495" priority="1451">
      <formula>M172=FALSE</formula>
    </cfRule>
  </conditionalFormatting>
  <conditionalFormatting sqref="J176">
    <cfRule type="expression" dxfId="494" priority="1753">
      <formula>M176=FALSE</formula>
    </cfRule>
    <cfRule type="expression" dxfId="493" priority="1758">
      <formula>AND(M176,J176="")</formula>
    </cfRule>
    <cfRule type="expression" dxfId="492" priority="1757">
      <formula>M176=FALSE</formula>
    </cfRule>
    <cfRule type="expression" dxfId="491" priority="1756">
      <formula>AND(M176,J176="")</formula>
    </cfRule>
    <cfRule type="expression" dxfId="490" priority="1755">
      <formula>M176=FALSE</formula>
    </cfRule>
    <cfRule type="expression" dxfId="489" priority="1754">
      <formula>AND(M176,J176="")</formula>
    </cfRule>
  </conditionalFormatting>
  <conditionalFormatting sqref="J179">
    <cfRule type="expression" dxfId="488" priority="1739">
      <formula>M179=FALSE</formula>
    </cfRule>
    <cfRule type="expression" dxfId="487" priority="1740">
      <formula>AND(M179,J179="")</formula>
    </cfRule>
    <cfRule type="expression" dxfId="486" priority="1735">
      <formula>M179=FALSE</formula>
    </cfRule>
    <cfRule type="expression" dxfId="485" priority="1736">
      <formula>AND(M179,J179="")</formula>
    </cfRule>
    <cfRule type="expression" dxfId="484" priority="1737">
      <formula>M179=FALSE</formula>
    </cfRule>
    <cfRule type="expression" dxfId="483" priority="1738">
      <formula>AND(M179,J179="")</formula>
    </cfRule>
  </conditionalFormatting>
  <conditionalFormatting sqref="J182">
    <cfRule type="expression" dxfId="482" priority="1712">
      <formula>AND(M182,J182="")</formula>
    </cfRule>
    <cfRule type="expression" dxfId="481" priority="1714">
      <formula>AND(M182,J182="")</formula>
    </cfRule>
    <cfRule type="expression" dxfId="480" priority="1713">
      <formula>M182=FALSE</formula>
    </cfRule>
    <cfRule type="expression" dxfId="479" priority="1710">
      <formula>AND(M182,J182="")</formula>
    </cfRule>
    <cfRule type="expression" dxfId="478" priority="1709">
      <formula>M182=FALSE</formula>
    </cfRule>
    <cfRule type="expression" dxfId="477" priority="1711">
      <formula>M182=FALSE</formula>
    </cfRule>
  </conditionalFormatting>
  <conditionalFormatting sqref="J186">
    <cfRule type="expression" dxfId="476" priority="1696">
      <formula>AND(M186,J186="")</formula>
    </cfRule>
    <cfRule type="expression" dxfId="475" priority="1693">
      <formula>M186=FALSE</formula>
    </cfRule>
    <cfRule type="expression" dxfId="474" priority="1692">
      <formula>AND(M186,J186="")</formula>
    </cfRule>
    <cfRule type="expression" dxfId="473" priority="1691">
      <formula>M186=FALSE</formula>
    </cfRule>
    <cfRule type="expression" dxfId="472" priority="1695">
      <formula>M186=FALSE</formula>
    </cfRule>
    <cfRule type="expression" dxfId="471" priority="1694">
      <formula>AND(M186,J186="")</formula>
    </cfRule>
  </conditionalFormatting>
  <conditionalFormatting sqref="J189">
    <cfRule type="expression" dxfId="470" priority="1669">
      <formula>M189=FALSE</formula>
    </cfRule>
    <cfRule type="expression" dxfId="469" priority="1668">
      <formula>AND(M189,J189="")</formula>
    </cfRule>
    <cfRule type="expression" dxfId="468" priority="1667">
      <formula>M189=FALSE</formula>
    </cfRule>
    <cfRule type="expression" dxfId="467" priority="1666">
      <formula>AND(M189,J189="")</formula>
    </cfRule>
    <cfRule type="expression" dxfId="466" priority="1665">
      <formula>M189=FALSE</formula>
    </cfRule>
    <cfRule type="expression" dxfId="465" priority="1670">
      <formula>AND(M189,J189="")</formula>
    </cfRule>
  </conditionalFormatting>
  <conditionalFormatting sqref="J192">
    <cfRule type="expression" dxfId="464" priority="1652">
      <formula>AND(M192,J192="")</formula>
    </cfRule>
    <cfRule type="expression" dxfId="463" priority="1647">
      <formula>M192=FALSE</formula>
    </cfRule>
    <cfRule type="expression" dxfId="462" priority="1649">
      <formula>M192=FALSE</formula>
    </cfRule>
    <cfRule type="expression" dxfId="461" priority="1651">
      <formula>M192=FALSE</formula>
    </cfRule>
    <cfRule type="expression" dxfId="460" priority="1650">
      <formula>AND(M192,J192="")</formula>
    </cfRule>
    <cfRule type="expression" dxfId="459" priority="1648">
      <formula>AND(M192,J192="")</formula>
    </cfRule>
  </conditionalFormatting>
  <conditionalFormatting sqref="J196">
    <cfRule type="expression" dxfId="458" priority="1427">
      <formula>M196=FALSE</formula>
    </cfRule>
    <cfRule type="expression" dxfId="457" priority="1426">
      <formula>AND(M196,J196="")</formula>
    </cfRule>
    <cfRule type="expression" dxfId="456" priority="1425">
      <formula>M196=FALSE</formula>
    </cfRule>
    <cfRule type="expression" dxfId="455" priority="1423">
      <formula>M196=FALSE</formula>
    </cfRule>
    <cfRule type="expression" dxfId="454" priority="1424">
      <formula>AND(M196,J196="")</formula>
    </cfRule>
    <cfRule type="expression" dxfId="453" priority="1428">
      <formula>AND(M196,J196="")</formula>
    </cfRule>
  </conditionalFormatting>
  <conditionalFormatting sqref="J199">
    <cfRule type="expression" dxfId="452" priority="1401">
      <formula>M199=FALSE</formula>
    </cfRule>
    <cfRule type="expression" dxfId="451" priority="1406">
      <formula>AND(M199,J199="")</formula>
    </cfRule>
    <cfRule type="expression" dxfId="450" priority="1403">
      <formula>M199=FALSE</formula>
    </cfRule>
    <cfRule type="expression" dxfId="449" priority="1404">
      <formula>AND(M199,J199="")</formula>
    </cfRule>
    <cfRule type="expression" dxfId="448" priority="1405">
      <formula>M199=FALSE</formula>
    </cfRule>
    <cfRule type="expression" dxfId="447" priority="1402">
      <formula>AND(M199,J199="")</formula>
    </cfRule>
  </conditionalFormatting>
  <conditionalFormatting sqref="J202">
    <cfRule type="expression" dxfId="446" priority="1386">
      <formula>AND(M202,J202="")</formula>
    </cfRule>
    <cfRule type="expression" dxfId="445" priority="1387">
      <formula>M202=FALSE</formula>
    </cfRule>
    <cfRule type="expression" dxfId="444" priority="1388">
      <formula>AND(M202,J202="")</formula>
    </cfRule>
    <cfRule type="expression" dxfId="443" priority="1385">
      <formula>M202=FALSE</formula>
    </cfRule>
    <cfRule type="expression" dxfId="442" priority="1383">
      <formula>M202=FALSE</formula>
    </cfRule>
    <cfRule type="expression" dxfId="441" priority="1384">
      <formula>AND(M202,J202="")</formula>
    </cfRule>
  </conditionalFormatting>
  <conditionalFormatting sqref="J205">
    <cfRule type="expression" dxfId="440" priority="1362">
      <formula>AND(M205,J205="")</formula>
    </cfRule>
    <cfRule type="expression" dxfId="439" priority="1361">
      <formula>M205=FALSE</formula>
    </cfRule>
    <cfRule type="expression" dxfId="438" priority="1360">
      <formula>AND(M205,J205="")</formula>
    </cfRule>
    <cfRule type="expression" dxfId="437" priority="1357">
      <formula>M205=FALSE</formula>
    </cfRule>
    <cfRule type="expression" dxfId="436" priority="1358">
      <formula>AND(M205,J205="")</formula>
    </cfRule>
    <cfRule type="expression" dxfId="435" priority="1359">
      <formula>M205=FALSE</formula>
    </cfRule>
  </conditionalFormatting>
  <conditionalFormatting sqref="J208">
    <cfRule type="expression" dxfId="434" priority="1342">
      <formula>AND(M208,J208="")</formula>
    </cfRule>
    <cfRule type="expression" dxfId="433" priority="1341">
      <formula>M208=FALSE</formula>
    </cfRule>
    <cfRule type="expression" dxfId="432" priority="1340">
      <formula>AND(M208,J208="")</formula>
    </cfRule>
    <cfRule type="expression" dxfId="431" priority="1339">
      <formula>M208=FALSE</formula>
    </cfRule>
    <cfRule type="expression" dxfId="430" priority="1343">
      <formula>M208=FALSE</formula>
    </cfRule>
    <cfRule type="expression" dxfId="429" priority="1344">
      <formula>AND(M208,J208="")</formula>
    </cfRule>
  </conditionalFormatting>
  <conditionalFormatting sqref="J211">
    <cfRule type="expression" dxfId="428" priority="1316">
      <formula>AND(M211,J211="")</formula>
    </cfRule>
    <cfRule type="expression" dxfId="427" priority="1317">
      <formula>M211=FALSE</formula>
    </cfRule>
    <cfRule type="expression" dxfId="426" priority="1314">
      <formula>AND(M211,J211="")</formula>
    </cfRule>
    <cfRule type="expression" dxfId="425" priority="1318">
      <formula>AND(M211,J211="")</formula>
    </cfRule>
    <cfRule type="expression" dxfId="424" priority="1315">
      <formula>M211=FALSE</formula>
    </cfRule>
    <cfRule type="expression" dxfId="423" priority="1313">
      <formula>M211=FALSE</formula>
    </cfRule>
  </conditionalFormatting>
  <conditionalFormatting sqref="J214">
    <cfRule type="expression" dxfId="422" priority="1298">
      <formula>AND(M214,J214="")</formula>
    </cfRule>
    <cfRule type="expression" dxfId="421" priority="1299">
      <formula>M214=FALSE</formula>
    </cfRule>
    <cfRule type="expression" dxfId="420" priority="1300">
      <formula>AND(M214,J214="")</formula>
    </cfRule>
    <cfRule type="expression" dxfId="419" priority="1296">
      <formula>AND(M214,J214="")</formula>
    </cfRule>
    <cfRule type="expression" dxfId="418" priority="1295">
      <formula>M214=FALSE</formula>
    </cfRule>
    <cfRule type="expression" dxfId="417" priority="1297">
      <formula>M214=FALSE</formula>
    </cfRule>
  </conditionalFormatting>
  <conditionalFormatting sqref="J217">
    <cfRule type="expression" dxfId="416" priority="1274">
      <formula>AND(M217,J217="")</formula>
    </cfRule>
    <cfRule type="expression" dxfId="415" priority="1269">
      <formula>M217=FALSE</formula>
    </cfRule>
    <cfRule type="expression" dxfId="414" priority="1270">
      <formula>AND(M217,J217="")</formula>
    </cfRule>
    <cfRule type="expression" dxfId="413" priority="1271">
      <formula>M217=FALSE</formula>
    </cfRule>
    <cfRule type="expression" dxfId="412" priority="1272">
      <formula>AND(M217,J217="")</formula>
    </cfRule>
    <cfRule type="expression" dxfId="411" priority="1273">
      <formula>M217=FALSE</formula>
    </cfRule>
  </conditionalFormatting>
  <conditionalFormatting sqref="J220">
    <cfRule type="expression" dxfId="410" priority="1251">
      <formula>M220=FALSE</formula>
    </cfRule>
    <cfRule type="expression" dxfId="409" priority="1256">
      <formula>AND(M220,J220="")</formula>
    </cfRule>
    <cfRule type="expression" dxfId="408" priority="1255">
      <formula>M220=FALSE</formula>
    </cfRule>
    <cfRule type="expression" dxfId="407" priority="1254">
      <formula>AND(M220,J220="")</formula>
    </cfRule>
    <cfRule type="expression" dxfId="406" priority="1253">
      <formula>M220=FALSE</formula>
    </cfRule>
    <cfRule type="expression" dxfId="405" priority="1252">
      <formula>AND(M220,J220="")</formula>
    </cfRule>
  </conditionalFormatting>
  <conditionalFormatting sqref="J224">
    <cfRule type="expression" dxfId="404" priority="1098">
      <formula>AND(M224,J224="")</formula>
    </cfRule>
    <cfRule type="expression" dxfId="403" priority="1097">
      <formula>M224=FALSE</formula>
    </cfRule>
    <cfRule type="expression" dxfId="402" priority="1096">
      <formula>AND(M224,J224="")</formula>
    </cfRule>
    <cfRule type="expression" dxfId="401" priority="1095">
      <formula>M224=FALSE</formula>
    </cfRule>
    <cfRule type="expression" dxfId="400" priority="1094">
      <formula>AND(M224,J224="")</formula>
    </cfRule>
    <cfRule type="expression" dxfId="399" priority="1093">
      <formula>M224=FALSE</formula>
    </cfRule>
  </conditionalFormatting>
  <conditionalFormatting sqref="J227">
    <cfRule type="expression" dxfId="398" priority="1074">
      <formula>AND(M227,J227="")</formula>
    </cfRule>
    <cfRule type="expression" dxfId="397" priority="1076">
      <formula>AND(M227,J227="")</formula>
    </cfRule>
    <cfRule type="expression" dxfId="396" priority="1075">
      <formula>M227=FALSE</formula>
    </cfRule>
    <cfRule type="expression" dxfId="395" priority="1071">
      <formula>M227=FALSE</formula>
    </cfRule>
    <cfRule type="expression" dxfId="394" priority="1072">
      <formula>AND(M227,J227="")</formula>
    </cfRule>
    <cfRule type="expression" dxfId="393" priority="1073">
      <formula>M227=FALSE</formula>
    </cfRule>
  </conditionalFormatting>
  <conditionalFormatting sqref="J231">
    <cfRule type="expression" dxfId="392" priority="1057">
      <formula>M231=FALSE</formula>
    </cfRule>
    <cfRule type="expression" dxfId="391" priority="1056">
      <formula>AND(M231,J231="")</formula>
    </cfRule>
    <cfRule type="expression" dxfId="390" priority="1058">
      <formula>AND(M231,J231="")</formula>
    </cfRule>
    <cfRule type="expression" dxfId="389" priority="1055">
      <formula>M231=FALSE</formula>
    </cfRule>
    <cfRule type="expression" dxfId="388" priority="1053">
      <formula>M231=FALSE</formula>
    </cfRule>
    <cfRule type="expression" dxfId="387" priority="1054">
      <formula>AND(M231,J231="")</formula>
    </cfRule>
  </conditionalFormatting>
  <conditionalFormatting sqref="J235">
    <cfRule type="expression" dxfId="386" priority="1028">
      <formula>AND(M235,J235="")</formula>
    </cfRule>
    <cfRule type="expression" dxfId="385" priority="1032">
      <formula>AND(M235,J235="")</formula>
    </cfRule>
    <cfRule type="expression" dxfId="384" priority="1027">
      <formula>M235=FALSE</formula>
    </cfRule>
    <cfRule type="expression" dxfId="383" priority="1029">
      <formula>M235=FALSE</formula>
    </cfRule>
    <cfRule type="expression" dxfId="382" priority="1030">
      <formula>AND(M235,J235="")</formula>
    </cfRule>
    <cfRule type="expression" dxfId="381" priority="1031">
      <formula>M235=FALSE</formula>
    </cfRule>
  </conditionalFormatting>
  <conditionalFormatting sqref="J238">
    <cfRule type="expression" dxfId="380" priority="1013">
      <formula>M238=FALSE</formula>
    </cfRule>
    <cfRule type="expression" dxfId="379" priority="1010">
      <formula>AND(M238,J238="")</formula>
    </cfRule>
    <cfRule type="expression" dxfId="378" priority="1014">
      <formula>AND(M238,J238="")</formula>
    </cfRule>
    <cfRule type="expression" dxfId="377" priority="1012">
      <formula>AND(M238,J238="")</formula>
    </cfRule>
    <cfRule type="expression" dxfId="376" priority="1011">
      <formula>M238=FALSE</formula>
    </cfRule>
    <cfRule type="expression" dxfId="375" priority="1009">
      <formula>M238=FALSE</formula>
    </cfRule>
  </conditionalFormatting>
  <conditionalFormatting sqref="J241">
    <cfRule type="expression" dxfId="374" priority="988">
      <formula>AND(M241,J241="")</formula>
    </cfRule>
    <cfRule type="expression" dxfId="373" priority="983">
      <formula>M241=FALSE</formula>
    </cfRule>
    <cfRule type="expression" dxfId="372" priority="985">
      <formula>M241=FALSE</formula>
    </cfRule>
    <cfRule type="expression" dxfId="371" priority="984">
      <formula>AND(M241,J241="")</formula>
    </cfRule>
    <cfRule type="expression" dxfId="370" priority="986">
      <formula>AND(M241,J241="")</formula>
    </cfRule>
    <cfRule type="expression" dxfId="369" priority="987">
      <formula>M241=FALSE</formula>
    </cfRule>
  </conditionalFormatting>
  <conditionalFormatting sqref="J244">
    <cfRule type="expression" dxfId="368" priority="967">
      <formula>M244=FALSE</formula>
    </cfRule>
    <cfRule type="expression" dxfId="367" priority="968">
      <formula>AND(M244,J244="")</formula>
    </cfRule>
    <cfRule type="expression" dxfId="366" priority="970">
      <formula>AND(M244,J244="")</formula>
    </cfRule>
    <cfRule type="expression" dxfId="365" priority="969">
      <formula>M244=FALSE</formula>
    </cfRule>
    <cfRule type="expression" dxfId="364" priority="965">
      <formula>M244=FALSE</formula>
    </cfRule>
    <cfRule type="expression" dxfId="363" priority="966">
      <formula>AND(M244,J244="")</formula>
    </cfRule>
  </conditionalFormatting>
  <conditionalFormatting sqref="J248">
    <cfRule type="expression" dxfId="362" priority="940">
      <formula>AND(M248,J248="")</formula>
    </cfRule>
    <cfRule type="expression" dxfId="361" priority="939">
      <formula>M248=FALSE</formula>
    </cfRule>
    <cfRule type="expression" dxfId="360" priority="943">
      <formula>M248=FALSE</formula>
    </cfRule>
    <cfRule type="expression" dxfId="359" priority="944">
      <formula>AND(M248,J248="")</formula>
    </cfRule>
    <cfRule type="expression" dxfId="358" priority="942">
      <formula>AND(M248,J248="")</formula>
    </cfRule>
    <cfRule type="expression" dxfId="357" priority="941">
      <formula>M248=FALSE</formula>
    </cfRule>
  </conditionalFormatting>
  <conditionalFormatting sqref="J251">
    <cfRule type="expression" dxfId="356" priority="923">
      <formula>M251=FALSE</formula>
    </cfRule>
    <cfRule type="expression" dxfId="355" priority="921">
      <formula>M251=FALSE</formula>
    </cfRule>
    <cfRule type="expression" dxfId="354" priority="924">
      <formula>AND(M251,J251="")</formula>
    </cfRule>
    <cfRule type="expression" dxfId="353" priority="925">
      <formula>M251=FALSE</formula>
    </cfRule>
    <cfRule type="expression" dxfId="352" priority="926">
      <formula>AND(M251,J251="")</formula>
    </cfRule>
    <cfRule type="expression" dxfId="351" priority="922">
      <formula>AND(M251,J251="")</formula>
    </cfRule>
  </conditionalFormatting>
  <conditionalFormatting sqref="J254">
    <cfRule type="expression" dxfId="350" priority="1228">
      <formula>AND(M254,J254="")</formula>
    </cfRule>
    <cfRule type="expression" dxfId="349" priority="1227">
      <formula>M254=FALSE</formula>
    </cfRule>
    <cfRule type="expression" dxfId="348" priority="1226">
      <formula>AND(M254,J254="")</formula>
    </cfRule>
    <cfRule type="expression" dxfId="347" priority="1230">
      <formula>AND(M254,J254="")</formula>
    </cfRule>
    <cfRule type="expression" dxfId="346" priority="1229">
      <formula>M254=FALSE</formula>
    </cfRule>
    <cfRule type="expression" dxfId="345" priority="1225">
      <formula>M254=FALSE</formula>
    </cfRule>
  </conditionalFormatting>
  <conditionalFormatting sqref="J258">
    <cfRule type="expression" dxfId="344" priority="1210">
      <formula>AND(M258,J258="")</formula>
    </cfRule>
    <cfRule type="expression" dxfId="343" priority="1211">
      <formula>M258=FALSE</formula>
    </cfRule>
    <cfRule type="expression" dxfId="342" priority="1207">
      <formula>M258=FALSE</formula>
    </cfRule>
    <cfRule type="expression" dxfId="341" priority="1208">
      <formula>AND(M258,J258="")</formula>
    </cfRule>
    <cfRule type="expression" dxfId="340" priority="1209">
      <formula>M258=FALSE</formula>
    </cfRule>
    <cfRule type="expression" dxfId="339" priority="1212">
      <formula>AND(M258,J258="")</formula>
    </cfRule>
  </conditionalFormatting>
  <conditionalFormatting sqref="J261">
    <cfRule type="expression" dxfId="338" priority="1182">
      <formula>AND(M261,J261="")</formula>
    </cfRule>
    <cfRule type="expression" dxfId="337" priority="1181">
      <formula>M261=FALSE</formula>
    </cfRule>
    <cfRule type="expression" dxfId="336" priority="1183">
      <formula>M261=FALSE</formula>
    </cfRule>
    <cfRule type="expression" dxfId="335" priority="1184">
      <formula>AND(M261,J261="")</formula>
    </cfRule>
    <cfRule type="expression" dxfId="334" priority="1185">
      <formula>M261=FALSE</formula>
    </cfRule>
    <cfRule type="expression" dxfId="333" priority="1186">
      <formula>AND(M261,J261="")</formula>
    </cfRule>
  </conditionalFormatting>
  <conditionalFormatting sqref="J264">
    <cfRule type="expression" dxfId="332" priority="1164">
      <formula>AND(M264,J264="")</formula>
    </cfRule>
    <cfRule type="expression" dxfId="331" priority="1165">
      <formula>M264=FALSE</formula>
    </cfRule>
    <cfRule type="expression" dxfId="330" priority="1163">
      <formula>M264=FALSE</formula>
    </cfRule>
    <cfRule type="expression" dxfId="329" priority="1168">
      <formula>AND(M264,J264="")</formula>
    </cfRule>
    <cfRule type="expression" dxfId="328" priority="1167">
      <formula>M264=FALSE</formula>
    </cfRule>
    <cfRule type="expression" dxfId="327" priority="1166">
      <formula>AND(M264,J264="")</formula>
    </cfRule>
  </conditionalFormatting>
  <conditionalFormatting sqref="J267">
    <cfRule type="expression" dxfId="326" priority="1142">
      <formula>AND(M267,J267="")</formula>
    </cfRule>
    <cfRule type="expression" dxfId="325" priority="1137">
      <formula>M267=FALSE</formula>
    </cfRule>
    <cfRule type="expression" dxfId="324" priority="1139">
      <formula>M267=FALSE</formula>
    </cfRule>
    <cfRule type="expression" dxfId="323" priority="1141">
      <formula>M267=FALSE</formula>
    </cfRule>
    <cfRule type="expression" dxfId="322" priority="1140">
      <formula>AND(M267,J267="")</formula>
    </cfRule>
    <cfRule type="expression" dxfId="321" priority="1138">
      <formula>AND(M267,J267="")</formula>
    </cfRule>
  </conditionalFormatting>
  <conditionalFormatting sqref="J270">
    <cfRule type="expression" dxfId="320" priority="1119">
      <formula>M270=FALSE</formula>
    </cfRule>
    <cfRule type="expression" dxfId="319" priority="1120">
      <formula>AND(M270,J270="")</formula>
    </cfRule>
    <cfRule type="expression" dxfId="318" priority="1122">
      <formula>AND(M270,J270="")</formula>
    </cfRule>
    <cfRule type="expression" dxfId="317" priority="1123">
      <formula>M270=FALSE</formula>
    </cfRule>
    <cfRule type="expression" dxfId="316" priority="1124">
      <formula>AND(M270,J270="")</formula>
    </cfRule>
    <cfRule type="expression" dxfId="315" priority="1121">
      <formula>M270=FALSE</formula>
    </cfRule>
  </conditionalFormatting>
  <conditionalFormatting sqref="J273">
    <cfRule type="expression" dxfId="314" priority="745">
      <formula>M273=FALSE</formula>
    </cfRule>
    <cfRule type="expression" dxfId="313" priority="743">
      <formula>M273=FALSE</formula>
    </cfRule>
    <cfRule type="expression" dxfId="312" priority="746">
      <formula>AND(M273,J273="")</formula>
    </cfRule>
    <cfRule type="expression" dxfId="311" priority="744">
      <formula>AND(M273,J273="")</formula>
    </cfRule>
    <cfRule type="expression" dxfId="310" priority="742">
      <formula>AND(M273,J273="")</formula>
    </cfRule>
    <cfRule type="expression" dxfId="309" priority="741">
      <formula>M273=FALSE</formula>
    </cfRule>
  </conditionalFormatting>
  <conditionalFormatting sqref="J276">
    <cfRule type="expression" dxfId="308" priority="724">
      <formula>AND(M276,J276="")</formula>
    </cfRule>
    <cfRule type="expression" dxfId="307" priority="723">
      <formula>M276=FALSE</formula>
    </cfRule>
    <cfRule type="expression" dxfId="306" priority="722">
      <formula>AND(M276,J276="")</formula>
    </cfRule>
    <cfRule type="expression" dxfId="305" priority="721">
      <formula>M276=FALSE</formula>
    </cfRule>
    <cfRule type="expression" dxfId="304" priority="720">
      <formula>AND(M276,J276="")</formula>
    </cfRule>
    <cfRule type="expression" dxfId="303" priority="719">
      <formula>M276=FALSE</formula>
    </cfRule>
  </conditionalFormatting>
  <conditionalFormatting sqref="J279">
    <cfRule type="expression" dxfId="302" priority="704">
      <formula>AND(M279,J279="")</formula>
    </cfRule>
    <cfRule type="expression" dxfId="301" priority="703">
      <formula>M279=FALSE</formula>
    </cfRule>
    <cfRule type="expression" dxfId="300" priority="705">
      <formula>M279=FALSE</formula>
    </cfRule>
    <cfRule type="expression" dxfId="299" priority="706">
      <formula>AND(M279,J279="")</formula>
    </cfRule>
    <cfRule type="expression" dxfId="298" priority="702">
      <formula>AND(M279,J279="")</formula>
    </cfRule>
    <cfRule type="expression" dxfId="297" priority="701">
      <formula>M279=FALSE</formula>
    </cfRule>
  </conditionalFormatting>
  <conditionalFormatting sqref="J282">
    <cfRule type="expression" dxfId="296" priority="678">
      <formula>AND(M282,J282="")</formula>
    </cfRule>
    <cfRule type="expression" dxfId="295" priority="675">
      <formula>M282=FALSE</formula>
    </cfRule>
    <cfRule type="expression" dxfId="294" priority="679">
      <formula>M282=FALSE</formula>
    </cfRule>
    <cfRule type="expression" dxfId="293" priority="680">
      <formula>AND(M282,J282="")</formula>
    </cfRule>
    <cfRule type="expression" dxfId="292" priority="676">
      <formula>AND(M282,J282="")</formula>
    </cfRule>
    <cfRule type="expression" dxfId="291" priority="677">
      <formula>M282=FALSE</formula>
    </cfRule>
  </conditionalFormatting>
  <conditionalFormatting sqref="J285">
    <cfRule type="expression" dxfId="290" priority="658">
      <formula>AND(M285,J285="")</formula>
    </cfRule>
    <cfRule type="expression" dxfId="289" priority="657">
      <formula>M285=FALSE</formula>
    </cfRule>
    <cfRule type="expression" dxfId="288" priority="659">
      <formula>M285=FALSE</formula>
    </cfRule>
    <cfRule type="expression" dxfId="287" priority="660">
      <formula>AND(M285,J285="")</formula>
    </cfRule>
    <cfRule type="expression" dxfId="286" priority="661">
      <formula>M285=FALSE</formula>
    </cfRule>
    <cfRule type="expression" dxfId="285" priority="662">
      <formula>AND(M285,J285="")</formula>
    </cfRule>
  </conditionalFormatting>
  <conditionalFormatting sqref="J288">
    <cfRule type="expression" dxfId="284" priority="634">
      <formula>AND(M288,J288="")</formula>
    </cfRule>
    <cfRule type="expression" dxfId="283" priority="631">
      <formula>M288=FALSE</formula>
    </cfRule>
    <cfRule type="expression" dxfId="282" priority="632">
      <formula>AND(M288,J288="")</formula>
    </cfRule>
    <cfRule type="expression" dxfId="281" priority="635">
      <formula>M288=FALSE</formula>
    </cfRule>
    <cfRule type="expression" dxfId="280" priority="636">
      <formula>AND(M288,J288="")</formula>
    </cfRule>
    <cfRule type="expression" dxfId="279" priority="633">
      <formula>M288=FALSE</formula>
    </cfRule>
  </conditionalFormatting>
  <conditionalFormatting sqref="J291">
    <cfRule type="expression" dxfId="278" priority="614">
      <formula>AND(M291,J291="")</formula>
    </cfRule>
    <cfRule type="expression" dxfId="277" priority="613">
      <formula>M291=FALSE</formula>
    </cfRule>
    <cfRule type="expression" dxfId="276" priority="609">
      <formula>M291=FALSE</formula>
    </cfRule>
    <cfRule type="expression" dxfId="275" priority="612">
      <formula>AND(M291,J291="")</formula>
    </cfRule>
    <cfRule type="expression" dxfId="274" priority="610">
      <formula>AND(M291,J291="")</formula>
    </cfRule>
    <cfRule type="expression" dxfId="273" priority="611">
      <formula>M291=FALSE</formula>
    </cfRule>
  </conditionalFormatting>
  <conditionalFormatting sqref="J294">
    <cfRule type="expression" dxfId="272" priority="591">
      <formula>M294=FALSE</formula>
    </cfRule>
    <cfRule type="expression" dxfId="271" priority="596">
      <formula>AND(M294,J294="")</formula>
    </cfRule>
    <cfRule type="expression" dxfId="270" priority="595">
      <formula>M294=FALSE</formula>
    </cfRule>
    <cfRule type="expression" dxfId="269" priority="594">
      <formula>AND(M294,J294="")</formula>
    </cfRule>
    <cfRule type="expression" dxfId="268" priority="593">
      <formula>M294=FALSE</formula>
    </cfRule>
    <cfRule type="expression" dxfId="267" priority="592">
      <formula>AND(M294,J294="")</formula>
    </cfRule>
  </conditionalFormatting>
  <conditionalFormatting sqref="J297">
    <cfRule type="expression" dxfId="266" priority="568">
      <formula>AND(M297,J297="")</formula>
    </cfRule>
    <cfRule type="expression" dxfId="265" priority="567">
      <formula>M297=FALSE</formula>
    </cfRule>
    <cfRule type="expression" dxfId="264" priority="566">
      <formula>AND(M297,J297="")</formula>
    </cfRule>
    <cfRule type="expression" dxfId="263" priority="565">
      <formula>M297=FALSE</formula>
    </cfRule>
    <cfRule type="expression" dxfId="262" priority="570">
      <formula>AND(M297,J297="")</formula>
    </cfRule>
    <cfRule type="expression" dxfId="261" priority="569">
      <formula>M297=FALSE</formula>
    </cfRule>
  </conditionalFormatting>
  <conditionalFormatting sqref="J301">
    <cfRule type="expression" dxfId="260" priority="552">
      <formula>AND(M301,J301="")</formula>
    </cfRule>
    <cfRule type="expression" dxfId="259" priority="551">
      <formula>M301=FALSE</formula>
    </cfRule>
    <cfRule type="expression" dxfId="258" priority="550">
      <formula>AND(M301,J301="")</formula>
    </cfRule>
    <cfRule type="expression" dxfId="257" priority="549">
      <formula>M301=FALSE</formula>
    </cfRule>
    <cfRule type="expression" dxfId="256" priority="548">
      <formula>AND(M301,J301="")</formula>
    </cfRule>
    <cfRule type="expression" dxfId="255" priority="547">
      <formula>M301=FALSE</formula>
    </cfRule>
  </conditionalFormatting>
  <conditionalFormatting sqref="J305">
    <cfRule type="expression" dxfId="254" priority="526">
      <formula>AND(M305,J305="")</formula>
    </cfRule>
    <cfRule type="expression" dxfId="253" priority="525">
      <formula>M305=FALSE</formula>
    </cfRule>
    <cfRule type="expression" dxfId="252" priority="524">
      <formula>AND(M305,J305="")</formula>
    </cfRule>
    <cfRule type="expression" dxfId="251" priority="523">
      <formula>M305=FALSE</formula>
    </cfRule>
    <cfRule type="expression" dxfId="250" priority="522">
      <formula>AND(M305,J305="")</formula>
    </cfRule>
    <cfRule type="expression" dxfId="249" priority="521">
      <formula>M305=FALSE</formula>
    </cfRule>
  </conditionalFormatting>
  <conditionalFormatting sqref="J311">
    <cfRule type="expression" dxfId="248" priority="500">
      <formula>AND(M311,J311="")</formula>
    </cfRule>
    <cfRule type="expression" dxfId="247" priority="499">
      <formula>M311=FALSE</formula>
    </cfRule>
    <cfRule type="expression" dxfId="246" priority="503">
      <formula>M311=FALSE</formula>
    </cfRule>
    <cfRule type="expression" dxfId="245" priority="504">
      <formula>AND(M311,J311="")</formula>
    </cfRule>
    <cfRule type="expression" dxfId="244" priority="502">
      <formula>AND(M311,J311="")</formula>
    </cfRule>
    <cfRule type="expression" dxfId="243" priority="501">
      <formula>M311=FALSE</formula>
    </cfRule>
  </conditionalFormatting>
  <conditionalFormatting sqref="J314">
    <cfRule type="expression" dxfId="242" priority="486">
      <formula>AND(M314,J314="")</formula>
    </cfRule>
    <cfRule type="expression" dxfId="241" priority="485">
      <formula>M314=FALSE</formula>
    </cfRule>
    <cfRule type="expression" dxfId="240" priority="484">
      <formula>AND(M314,J314="")</formula>
    </cfRule>
    <cfRule type="expression" dxfId="239" priority="483">
      <formula>M314=FALSE</formula>
    </cfRule>
    <cfRule type="expression" dxfId="238" priority="481">
      <formula>M314=FALSE</formula>
    </cfRule>
    <cfRule type="expression" dxfId="237" priority="482">
      <formula>AND(M314,J314="")</formula>
    </cfRule>
  </conditionalFormatting>
  <conditionalFormatting sqref="J318">
    <cfRule type="expression" dxfId="236" priority="460">
      <formula>AND(M318,J318="")</formula>
    </cfRule>
    <cfRule type="expression" dxfId="235" priority="459">
      <formula>M318=FALSE</formula>
    </cfRule>
    <cfRule type="expression" dxfId="234" priority="458">
      <formula>AND(M318,J318="")</formula>
    </cfRule>
    <cfRule type="expression" dxfId="233" priority="456">
      <formula>AND(M318,J318="")</formula>
    </cfRule>
    <cfRule type="expression" dxfId="232" priority="455">
      <formula>M318=FALSE</formula>
    </cfRule>
    <cfRule type="expression" dxfId="231" priority="457">
      <formula>M318=FALSE</formula>
    </cfRule>
  </conditionalFormatting>
  <conditionalFormatting sqref="J321">
    <cfRule type="expression" dxfId="230" priority="435">
      <formula>M321=FALSE</formula>
    </cfRule>
    <cfRule type="expression" dxfId="229" priority="433">
      <formula>M321=FALSE</formula>
    </cfRule>
    <cfRule type="expression" dxfId="228" priority="434">
      <formula>AND(M321,J321="")</formula>
    </cfRule>
    <cfRule type="expression" dxfId="227" priority="438">
      <formula>AND(M321,J321="")</formula>
    </cfRule>
    <cfRule type="expression" dxfId="226" priority="437">
      <formula>M321=FALSE</formula>
    </cfRule>
    <cfRule type="expression" dxfId="225" priority="436">
      <formula>AND(M321,J321="")</formula>
    </cfRule>
  </conditionalFormatting>
  <conditionalFormatting sqref="J324">
    <cfRule type="expression" dxfId="224" priority="417">
      <formula>M324=FALSE</formula>
    </cfRule>
    <cfRule type="expression" dxfId="223" priority="420">
      <formula>AND(M324,J324="")</formula>
    </cfRule>
    <cfRule type="expression" dxfId="222" priority="419">
      <formula>M324=FALSE</formula>
    </cfRule>
    <cfRule type="expression" dxfId="221" priority="418">
      <formula>AND(M324,J324="")</formula>
    </cfRule>
    <cfRule type="expression" dxfId="220" priority="416">
      <formula>AND(M324,J324="")</formula>
    </cfRule>
    <cfRule type="expression" dxfId="219" priority="415">
      <formula>M324=FALSE</formula>
    </cfRule>
  </conditionalFormatting>
  <conditionalFormatting sqref="J327">
    <cfRule type="expression" dxfId="218" priority="391">
      <formula>M327=FALSE</formula>
    </cfRule>
    <cfRule type="expression" dxfId="217" priority="394">
      <formula>AND(M327,J327="")</formula>
    </cfRule>
    <cfRule type="expression" dxfId="216" priority="392">
      <formula>AND(M327,J327="")</formula>
    </cfRule>
    <cfRule type="expression" dxfId="215" priority="389">
      <formula>M327=FALSE</formula>
    </cfRule>
    <cfRule type="expression" dxfId="214" priority="393">
      <formula>M327=FALSE</formula>
    </cfRule>
    <cfRule type="expression" dxfId="213" priority="390">
      <formula>AND(M327,J327="")</formula>
    </cfRule>
  </conditionalFormatting>
  <conditionalFormatting sqref="J330">
    <cfRule type="expression" dxfId="212" priority="374">
      <formula>AND(M330,J330="")</formula>
    </cfRule>
    <cfRule type="expression" dxfId="211" priority="373">
      <formula>M330=FALSE</formula>
    </cfRule>
    <cfRule type="expression" dxfId="210" priority="372">
      <formula>AND(M330,J330="")</formula>
    </cfRule>
    <cfRule type="expression" dxfId="209" priority="371">
      <formula>M330=FALSE</formula>
    </cfRule>
    <cfRule type="expression" dxfId="208" priority="375">
      <formula>M330=FALSE</formula>
    </cfRule>
    <cfRule type="expression" dxfId="207" priority="376">
      <formula>AND(M330,J330="")</formula>
    </cfRule>
  </conditionalFormatting>
  <conditionalFormatting sqref="J334">
    <cfRule type="expression" dxfId="206" priority="330">
      <formula>AND(M334,J334="")</formula>
    </cfRule>
    <cfRule type="expression" dxfId="205" priority="327">
      <formula>M334=FALSE</formula>
    </cfRule>
    <cfRule type="expression" dxfId="204" priority="332">
      <formula>AND(M334,J334="")</formula>
    </cfRule>
    <cfRule type="expression" dxfId="203" priority="329">
      <formula>M334=FALSE</formula>
    </cfRule>
    <cfRule type="expression" dxfId="202" priority="331">
      <formula>M334=FALSE</formula>
    </cfRule>
    <cfRule type="expression" dxfId="201" priority="328">
      <formula>AND(M334,J334="")</formula>
    </cfRule>
  </conditionalFormatting>
  <conditionalFormatting sqref="J338">
    <cfRule type="expression" dxfId="200" priority="305">
      <formula>M338=FALSE</formula>
    </cfRule>
    <cfRule type="expression" dxfId="199" priority="307">
      <formula>M338=FALSE</formula>
    </cfRule>
    <cfRule type="expression" dxfId="198" priority="310">
      <formula>AND(M338,J338="")</formula>
    </cfRule>
    <cfRule type="expression" dxfId="197" priority="306">
      <formula>AND(M338,J338="")</formula>
    </cfRule>
    <cfRule type="expression" dxfId="196" priority="308">
      <formula>AND(M338,J338="")</formula>
    </cfRule>
    <cfRule type="expression" dxfId="195" priority="309">
      <formula>M338=FALSE</formula>
    </cfRule>
  </conditionalFormatting>
  <conditionalFormatting sqref="J342">
    <cfRule type="expression" dxfId="194" priority="290">
      <formula>AND(M342,J342="")</formula>
    </cfRule>
    <cfRule type="expression" dxfId="193" priority="291">
      <formula>M342=FALSE</formula>
    </cfRule>
    <cfRule type="expression" dxfId="192" priority="289">
      <formula>M342=FALSE</formula>
    </cfRule>
    <cfRule type="expression" dxfId="191" priority="292">
      <formula>AND(M342,J342="")</formula>
    </cfRule>
    <cfRule type="expression" dxfId="190" priority="287">
      <formula>M342=FALSE</formula>
    </cfRule>
    <cfRule type="expression" dxfId="189" priority="288">
      <formula>AND(M342,J342="")</formula>
    </cfRule>
  </conditionalFormatting>
  <conditionalFormatting sqref="J346">
    <cfRule type="expression" dxfId="188" priority="264">
      <formula>AND(M346,J346="")</formula>
    </cfRule>
    <cfRule type="expression" dxfId="187" priority="265">
      <formula>M346=FALSE</formula>
    </cfRule>
    <cfRule type="expression" dxfId="186" priority="263">
      <formula>M346=FALSE</formula>
    </cfRule>
    <cfRule type="expression" dxfId="185" priority="262">
      <formula>AND(M346,J346="")</formula>
    </cfRule>
    <cfRule type="expression" dxfId="184" priority="266">
      <formula>AND(M346,J346="")</formula>
    </cfRule>
    <cfRule type="expression" dxfId="183" priority="261">
      <formula>M346=FALSE</formula>
    </cfRule>
  </conditionalFormatting>
  <conditionalFormatting sqref="J349">
    <cfRule type="expression" dxfId="182" priority="243">
      <formula>M349=FALSE</formula>
    </cfRule>
    <cfRule type="expression" dxfId="181" priority="245">
      <formula>M349=FALSE</formula>
    </cfRule>
    <cfRule type="expression" dxfId="180" priority="244">
      <formula>AND(M349,J349="")</formula>
    </cfRule>
    <cfRule type="expression" dxfId="179" priority="246">
      <formula>AND(M349,J349="")</formula>
    </cfRule>
    <cfRule type="expression" dxfId="178" priority="248">
      <formula>AND(M349,J349="")</formula>
    </cfRule>
    <cfRule type="expression" dxfId="177" priority="247">
      <formula>M349=FALSE</formula>
    </cfRule>
  </conditionalFormatting>
  <conditionalFormatting sqref="J352">
    <cfRule type="expression" dxfId="176" priority="198">
      <formula>AND(M352,J352="")</formula>
    </cfRule>
    <cfRule type="expression" dxfId="175" priority="197">
      <formula>M352=FALSE</formula>
    </cfRule>
    <cfRule type="expression" dxfId="174" priority="196">
      <formula>AND(M352,J352="")</formula>
    </cfRule>
    <cfRule type="expression" dxfId="173" priority="194">
      <formula>AND(M352,J352="")</formula>
    </cfRule>
    <cfRule type="expression" dxfId="172" priority="193">
      <formula>M352=FALSE</formula>
    </cfRule>
    <cfRule type="expression" dxfId="171" priority="195">
      <formula>M352=FALSE</formula>
    </cfRule>
  </conditionalFormatting>
  <conditionalFormatting sqref="J356">
    <cfRule type="expression" dxfId="170" priority="179">
      <formula>M356=FALSE</formula>
    </cfRule>
    <cfRule type="expression" dxfId="169" priority="175">
      <formula>M356=FALSE</formula>
    </cfRule>
    <cfRule type="expression" dxfId="168" priority="176">
      <formula>AND(M356,J356="")</formula>
    </cfRule>
    <cfRule type="expression" dxfId="167" priority="178">
      <formula>AND(M356,J356="")</formula>
    </cfRule>
    <cfRule type="expression" dxfId="166" priority="180">
      <formula>AND(M356,J356="")</formula>
    </cfRule>
    <cfRule type="expression" dxfId="165" priority="177">
      <formula>M356=FALSE</formula>
    </cfRule>
  </conditionalFormatting>
  <conditionalFormatting sqref="J359">
    <cfRule type="expression" dxfId="164" priority="151">
      <formula>M359=FALSE</formula>
    </cfRule>
    <cfRule type="expression" dxfId="163" priority="149">
      <formula>M359=FALSE</formula>
    </cfRule>
    <cfRule type="expression" dxfId="162" priority="148">
      <formula>AND(M359,J359="")</formula>
    </cfRule>
    <cfRule type="expression" dxfId="161" priority="147">
      <formula>M359=FALSE</formula>
    </cfRule>
    <cfRule type="expression" dxfId="160" priority="150">
      <formula>AND(M359,J359="")</formula>
    </cfRule>
    <cfRule type="expression" dxfId="159" priority="152">
      <formula>AND(M359,J359="")</formula>
    </cfRule>
  </conditionalFormatting>
  <conditionalFormatting sqref="J363">
    <cfRule type="expression" dxfId="158" priority="131">
      <formula>M363=FALSE</formula>
    </cfRule>
    <cfRule type="expression" dxfId="157" priority="132">
      <formula>AND(M363,J363="")</formula>
    </cfRule>
    <cfRule type="expression" dxfId="156" priority="134">
      <formula>AND(M363,J363="")</formula>
    </cfRule>
    <cfRule type="expression" dxfId="155" priority="129">
      <formula>M363=FALSE</formula>
    </cfRule>
    <cfRule type="expression" dxfId="154" priority="133">
      <formula>M363=FALSE</formula>
    </cfRule>
    <cfRule type="expression" dxfId="153" priority="130">
      <formula>AND(M363,J363="")</formula>
    </cfRule>
  </conditionalFormatting>
  <conditionalFormatting sqref="J367">
    <cfRule type="expression" dxfId="152" priority="6925">
      <formula>M367=FALSE</formula>
    </cfRule>
    <cfRule type="expression" dxfId="151" priority="6927">
      <formula>M367=FALSE</formula>
    </cfRule>
    <cfRule type="expression" dxfId="150" priority="6928">
      <formula>AND(M367,J367="")</formula>
    </cfRule>
    <cfRule type="expression" dxfId="149" priority="6926">
      <formula>AND(M367,J367="")</formula>
    </cfRule>
    <cfRule type="expression" dxfId="148" priority="6930">
      <formula>AND(M367,J367="")</formula>
    </cfRule>
    <cfRule type="expression" dxfId="147" priority="6929">
      <formula>M367=FALSE</formula>
    </cfRule>
  </conditionalFormatting>
  <conditionalFormatting sqref="J369">
    <cfRule type="expression" dxfId="146" priority="6911">
      <formula>M369=FALSE</formula>
    </cfRule>
    <cfRule type="expression" dxfId="145" priority="6912">
      <formula>AND(M369,J369="")</formula>
    </cfRule>
    <cfRule type="expression" dxfId="144" priority="6910">
      <formula>AND(M369,J369="")</formula>
    </cfRule>
    <cfRule type="expression" dxfId="143" priority="6909">
      <formula>M369=FALSE</formula>
    </cfRule>
    <cfRule type="expression" dxfId="142" priority="6908">
      <formula>AND(M369,J369="")</formula>
    </cfRule>
    <cfRule type="expression" dxfId="141" priority="6907">
      <formula>M369=FALSE</formula>
    </cfRule>
  </conditionalFormatting>
  <conditionalFormatting sqref="J371">
    <cfRule type="expression" dxfId="140" priority="6892">
      <formula>AND(M371,J371="")</formula>
    </cfRule>
    <cfRule type="expression" dxfId="139" priority="6889">
      <formula>M371=FALSE</formula>
    </cfRule>
    <cfRule type="expression" dxfId="138" priority="6890">
      <formula>AND(M371,J371="")</formula>
    </cfRule>
    <cfRule type="expression" dxfId="137" priority="6891">
      <formula>M371=FALSE</formula>
    </cfRule>
    <cfRule type="expression" dxfId="136" priority="6893">
      <formula>M371=FALSE</formula>
    </cfRule>
    <cfRule type="expression" dxfId="135" priority="6894">
      <formula>AND(M371,J371="")</formula>
    </cfRule>
  </conditionalFormatting>
  <conditionalFormatting sqref="J376">
    <cfRule type="expression" dxfId="134" priority="5542">
      <formula>M376=FALSE</formula>
    </cfRule>
    <cfRule type="expression" dxfId="133" priority="5546">
      <formula>M376=FALSE</formula>
    </cfRule>
    <cfRule type="expression" dxfId="132" priority="5544">
      <formula>M376=FALSE</formula>
    </cfRule>
    <cfRule type="expression" dxfId="131" priority="5543">
      <formula>AND(M376,J376="")</formula>
    </cfRule>
    <cfRule type="expression" dxfId="130" priority="5547">
      <formula>AND(M376,J376="")</formula>
    </cfRule>
    <cfRule type="expression" dxfId="129" priority="5545">
      <formula>AND(M376,J376="")</formula>
    </cfRule>
  </conditionalFormatting>
  <conditionalFormatting sqref="J380">
    <cfRule type="expression" dxfId="128" priority="5537">
      <formula>AND(M380,J380="")</formula>
    </cfRule>
    <cfRule type="expression" dxfId="127" priority="5536">
      <formula>M380=FALSE</formula>
    </cfRule>
    <cfRule type="expression" dxfId="126" priority="5535">
      <formula>AND(M380,J380="")</formula>
    </cfRule>
    <cfRule type="expression" dxfId="125" priority="5539">
      <formula>AND(M380,J380="")</formula>
    </cfRule>
    <cfRule type="expression" dxfId="124" priority="5538">
      <formula>M380=FALSE</formula>
    </cfRule>
    <cfRule type="expression" dxfId="123" priority="5534">
      <formula>M380=FALSE</formula>
    </cfRule>
  </conditionalFormatting>
  <conditionalFormatting sqref="J383">
    <cfRule type="expression" dxfId="122" priority="5528">
      <formula>M383=FALSE</formula>
    </cfRule>
    <cfRule type="expression" dxfId="121" priority="5529">
      <formula>AND(M383,J383="")</formula>
    </cfRule>
    <cfRule type="expression" dxfId="120" priority="5530">
      <formula>M383=FALSE</formula>
    </cfRule>
    <cfRule type="expression" dxfId="119" priority="5531">
      <formula>AND(M383,J383="")</formula>
    </cfRule>
    <cfRule type="expression" dxfId="118" priority="5526">
      <formula>M383=FALSE</formula>
    </cfRule>
    <cfRule type="expression" dxfId="117" priority="5527">
      <formula>AND(M383,J383="")</formula>
    </cfRule>
  </conditionalFormatting>
  <conditionalFormatting sqref="J397">
    <cfRule type="expression" dxfId="116" priority="5522">
      <formula>M397=FALSE</formula>
    </cfRule>
    <cfRule type="expression" dxfId="115" priority="5523">
      <formula>AND(M397,J397="")</formula>
    </cfRule>
    <cfRule type="expression" dxfId="114" priority="5521">
      <formula>AND(M397,J397="")</formula>
    </cfRule>
    <cfRule type="expression" dxfId="113" priority="5520">
      <formula>M397=FALSE</formula>
    </cfRule>
    <cfRule type="expression" dxfId="112" priority="5519">
      <formula>AND(M397,J397="")</formula>
    </cfRule>
    <cfRule type="expression" dxfId="111" priority="5518">
      <formula>M397=FALSE</formula>
    </cfRule>
  </conditionalFormatting>
  <conditionalFormatting sqref="J400">
    <cfRule type="expression" dxfId="110" priority="5513">
      <formula>AND(M400,J400="")</formula>
    </cfRule>
    <cfRule type="expression" dxfId="109" priority="5512">
      <formula>M400=FALSE</formula>
    </cfRule>
    <cfRule type="expression" dxfId="108" priority="5511">
      <formula>AND(M400,J400="")</formula>
    </cfRule>
    <cfRule type="expression" dxfId="107" priority="5514">
      <formula>M400=FALSE</formula>
    </cfRule>
    <cfRule type="expression" dxfId="106" priority="5515">
      <formula>AND(M400,J400="")</formula>
    </cfRule>
    <cfRule type="expression" dxfId="105" priority="5510">
      <formula>M400=FALSE</formula>
    </cfRule>
  </conditionalFormatting>
  <conditionalFormatting sqref="J403">
    <cfRule type="expression" dxfId="104" priority="5505">
      <formula>AND(M403,J403="")</formula>
    </cfRule>
    <cfRule type="expression" dxfId="103" priority="5504">
      <formula>M403=FALSE</formula>
    </cfRule>
    <cfRule type="expression" dxfId="102" priority="5502">
      <formula>M403=FALSE</formula>
    </cfRule>
    <cfRule type="expression" dxfId="101" priority="5503">
      <formula>AND(M403,J403="")</formula>
    </cfRule>
    <cfRule type="expression" dxfId="100" priority="5507">
      <formula>AND(M403,J403="")</formula>
    </cfRule>
    <cfRule type="expression" dxfId="99" priority="5506">
      <formula>M403=FALSE</formula>
    </cfRule>
  </conditionalFormatting>
  <conditionalFormatting sqref="J406">
    <cfRule type="expression" dxfId="98" priority="849">
      <formula>AND(M406,J406="")</formula>
    </cfRule>
    <cfRule type="expression" dxfId="97" priority="845">
      <formula>AND(M406,J406="")</formula>
    </cfRule>
    <cfRule type="expression" dxfId="96" priority="848">
      <formula>M406=FALSE</formula>
    </cfRule>
    <cfRule type="expression" dxfId="95" priority="844">
      <formula>M406=FALSE</formula>
    </cfRule>
    <cfRule type="expression" dxfId="94" priority="847">
      <formula>AND(M406,J406="")</formula>
    </cfRule>
    <cfRule type="expression" dxfId="93" priority="846">
      <formula>M406=FALSE</formula>
    </cfRule>
  </conditionalFormatting>
  <conditionalFormatting sqref="J409">
    <cfRule type="expression" dxfId="92" priority="839">
      <formula>AND(M409,J409="")</formula>
    </cfRule>
    <cfRule type="expression" dxfId="91" priority="838">
      <formula>M409=FALSE</formula>
    </cfRule>
    <cfRule type="expression" dxfId="90" priority="837">
      <formula>AND(M409,J409="")</formula>
    </cfRule>
    <cfRule type="expression" dxfId="89" priority="841">
      <formula>AND(M409,J409="")</formula>
    </cfRule>
    <cfRule type="expression" dxfId="88" priority="836">
      <formula>M409=FALSE</formula>
    </cfRule>
    <cfRule type="expression" dxfId="87" priority="840">
      <formula>M409=FALSE</formula>
    </cfRule>
  </conditionalFormatting>
  <conditionalFormatting sqref="J411">
    <cfRule type="expression" dxfId="86" priority="5412">
      <formula>AND(M411,J411="")</formula>
    </cfRule>
    <cfRule type="expression" dxfId="85" priority="5411">
      <formula>M411=FALSE</formula>
    </cfRule>
    <cfRule type="expression" dxfId="84" priority="5410">
      <formula>AND(M411,J411="")</formula>
    </cfRule>
    <cfRule type="expression" dxfId="83" priority="5409">
      <formula>M411=FALSE</formula>
    </cfRule>
    <cfRule type="expression" dxfId="82" priority="5407">
      <formula>M411=FALSE</formula>
    </cfRule>
    <cfRule type="expression" dxfId="81" priority="5408">
      <formula>AND(M411,J411="")</formula>
    </cfRule>
  </conditionalFormatting>
  <conditionalFormatting sqref="J413">
    <cfRule type="expression" dxfId="80" priority="5498">
      <formula>M413=FALSE</formula>
    </cfRule>
    <cfRule type="expression" dxfId="79" priority="5499">
      <formula>AND(M413,J413="")</formula>
    </cfRule>
    <cfRule type="expression" dxfId="78" priority="5497">
      <formula>AND(M413,J413="")</formula>
    </cfRule>
    <cfRule type="expression" dxfId="77" priority="5495">
      <formula>AND(M413,J413="")</formula>
    </cfRule>
    <cfRule type="expression" dxfId="76" priority="5494">
      <formula>M413=FALSE</formula>
    </cfRule>
    <cfRule type="expression" dxfId="75" priority="5496">
      <formula>M413=FALSE</formula>
    </cfRule>
  </conditionalFormatting>
  <conditionalFormatting sqref="J418">
    <cfRule type="expression" dxfId="74" priority="6802">
      <formula>AND(M418,J418="")</formula>
    </cfRule>
    <cfRule type="expression" dxfId="73" priority="6803">
      <formula>M418=FALSE</formula>
    </cfRule>
    <cfRule type="expression" dxfId="72" priority="6804">
      <formula>AND(M418,J418="")</formula>
    </cfRule>
    <cfRule type="expression" dxfId="71" priority="6799">
      <formula>M418=FALSE</formula>
    </cfRule>
    <cfRule type="expression" dxfId="70" priority="6800">
      <formula>AND(M418,J418="")</formula>
    </cfRule>
    <cfRule type="expression" dxfId="69" priority="6801">
      <formula>M418=FALSE</formula>
    </cfRule>
  </conditionalFormatting>
  <conditionalFormatting sqref="J426">
    <cfRule type="expression" dxfId="68" priority="6786">
      <formula>AND(M426,J426="")</formula>
    </cfRule>
    <cfRule type="expression" dxfId="67" priority="6781">
      <formula>M426=FALSE</formula>
    </cfRule>
    <cfRule type="expression" dxfId="66" priority="6784">
      <formula>AND(M426,J426="")</formula>
    </cfRule>
    <cfRule type="expression" dxfId="65" priority="6785">
      <formula>M426=FALSE</formula>
    </cfRule>
    <cfRule type="expression" dxfId="64" priority="6783">
      <formula>M426=FALSE</formula>
    </cfRule>
    <cfRule type="expression" dxfId="63" priority="6782">
      <formula>AND(M426,J426="")</formula>
    </cfRule>
  </conditionalFormatting>
  <conditionalFormatting sqref="J429 J432">
    <cfRule type="expression" dxfId="62" priority="5670">
      <formula>AND(M429,J429="")</formula>
    </cfRule>
    <cfRule type="expression" dxfId="61" priority="5668">
      <formula>AND(M429,J429="")</formula>
    </cfRule>
    <cfRule type="expression" dxfId="60" priority="5666">
      <formula>AND(M429,J429="")</formula>
    </cfRule>
    <cfRule type="expression" dxfId="59" priority="5667">
      <formula>M429=FALSE</formula>
    </cfRule>
    <cfRule type="expression" dxfId="58" priority="5665">
      <formula>M429=FALSE</formula>
    </cfRule>
    <cfRule type="expression" dxfId="57" priority="5669">
      <formula>M429=FALSE</formula>
    </cfRule>
  </conditionalFormatting>
  <conditionalFormatting sqref="J435 J438">
    <cfRule type="expression" dxfId="56" priority="5648">
      <formula>M435=FALSE</formula>
    </cfRule>
    <cfRule type="expression" dxfId="55" priority="5647">
      <formula>AND(M435,J435="")</formula>
    </cfRule>
    <cfRule type="expression" dxfId="54" priority="5649">
      <formula>AND(M435,J435="")</formula>
    </cfRule>
    <cfRule type="expression" dxfId="53" priority="5644">
      <formula>M435=FALSE</formula>
    </cfRule>
    <cfRule type="expression" dxfId="52" priority="5645">
      <formula>AND(M435,J435="")</formula>
    </cfRule>
    <cfRule type="expression" dxfId="51" priority="5646">
      <formula>M435=FALSE</formula>
    </cfRule>
  </conditionalFormatting>
  <conditionalFormatting sqref="J441 J443">
    <cfRule type="expression" dxfId="50" priority="5604">
      <formula>M441=FALSE</formula>
    </cfRule>
    <cfRule type="expression" dxfId="49" priority="5603">
      <formula>AND(M441,J441="")</formula>
    </cfRule>
    <cfRule type="expression" dxfId="48" priority="5602">
      <formula>M441=FALSE</formula>
    </cfRule>
    <cfRule type="expression" dxfId="47" priority="5606">
      <formula>M441=FALSE</formula>
    </cfRule>
    <cfRule type="expression" dxfId="46" priority="5607">
      <formula>AND(M441,J441="")</formula>
    </cfRule>
    <cfRule type="expression" dxfId="45" priority="5605">
      <formula>AND(M441,J441="")</formula>
    </cfRule>
  </conditionalFormatting>
  <conditionalFormatting sqref="J445">
    <cfRule type="expression" dxfId="44" priority="6767">
      <formula>M445=FALSE</formula>
    </cfRule>
    <cfRule type="expression" dxfId="43" priority="6766">
      <formula>AND(M445,J445="")</formula>
    </cfRule>
    <cfRule type="expression" dxfId="42" priority="6768">
      <formula>AND(M445,J445="")</formula>
    </cfRule>
    <cfRule type="expression" dxfId="41" priority="6765">
      <formula>M445=FALSE</formula>
    </cfRule>
    <cfRule type="expression" dxfId="40" priority="6763">
      <formula>M445=FALSE</formula>
    </cfRule>
    <cfRule type="expression" dxfId="39" priority="6764">
      <formula>AND(M445,J445="")</formula>
    </cfRule>
  </conditionalFormatting>
  <conditionalFormatting sqref="J450">
    <cfRule type="expression" dxfId="38" priority="4780">
      <formula>M450=FALSE</formula>
    </cfRule>
    <cfRule type="expression" dxfId="37" priority="4781">
      <formula>AND(M450,J450="")</formula>
    </cfRule>
    <cfRule type="expression" dxfId="36" priority="4784">
      <formula>M450=FALSE</formula>
    </cfRule>
    <cfRule type="expression" dxfId="35" priority="4785">
      <formula>AND(M450,J450="")</formula>
    </cfRule>
    <cfRule type="expression" dxfId="34" priority="4783">
      <formula>AND(M450,J450="")</formula>
    </cfRule>
    <cfRule type="expression" dxfId="33" priority="4782">
      <formula>M450=FALSE</formula>
    </cfRule>
  </conditionalFormatting>
  <conditionalFormatting sqref="J453">
    <cfRule type="expression" dxfId="32" priority="4777">
      <formula>AND(M453,J453="")</formula>
    </cfRule>
    <cfRule type="expression" dxfId="31" priority="4776">
      <formula>M453=FALSE</formula>
    </cfRule>
    <cfRule type="expression" dxfId="30" priority="4772">
      <formula>M453=FALSE</formula>
    </cfRule>
    <cfRule type="expression" dxfId="29" priority="4773">
      <formula>AND(M453,J453="")</formula>
    </cfRule>
    <cfRule type="expression" dxfId="28" priority="4774">
      <formula>M453=FALSE</formula>
    </cfRule>
    <cfRule type="expression" dxfId="27" priority="4775">
      <formula>AND(M453,J453="")</formula>
    </cfRule>
  </conditionalFormatting>
  <conditionalFormatting sqref="J456">
    <cfRule type="expression" dxfId="26" priority="4764">
      <formula>M456=FALSE</formula>
    </cfRule>
    <cfRule type="expression" dxfId="25" priority="4765">
      <formula>AND(M456,J456="")</formula>
    </cfRule>
    <cfRule type="expression" dxfId="24" priority="4766">
      <formula>M456=FALSE</formula>
    </cfRule>
    <cfRule type="expression" dxfId="23" priority="4767">
      <formula>AND(M456,J456="")</formula>
    </cfRule>
    <cfRule type="expression" dxfId="22" priority="4768">
      <formula>M456=FALSE</formula>
    </cfRule>
    <cfRule type="expression" dxfId="21" priority="4769">
      <formula>AND(M456,J456="")</formula>
    </cfRule>
  </conditionalFormatting>
  <conditionalFormatting sqref="J459">
    <cfRule type="expression" dxfId="20" priority="4756">
      <formula>M459=FALSE</formula>
    </cfRule>
    <cfRule type="expression" dxfId="19" priority="4757">
      <formula>AND(M459,J459="")</formula>
    </cfRule>
    <cfRule type="expression" dxfId="18" priority="4758">
      <formula>M459=FALSE</formula>
    </cfRule>
    <cfRule type="expression" dxfId="17" priority="4759">
      <formula>AND(M459,J459="")</formula>
    </cfRule>
    <cfRule type="expression" dxfId="16" priority="4760">
      <formula>M459=FALSE</formula>
    </cfRule>
    <cfRule type="expression" dxfId="15" priority="4761">
      <formula>AND(M459,J459="")</formula>
    </cfRule>
  </conditionalFormatting>
  <conditionalFormatting sqref="J461">
    <cfRule type="expression" dxfId="14" priority="4735">
      <formula>M461=FALSE</formula>
    </cfRule>
    <cfRule type="expression" dxfId="13" priority="4736">
      <formula>AND(M461,J461="")</formula>
    </cfRule>
    <cfRule type="expression" dxfId="12" priority="4737">
      <formula>M461=FALSE</formula>
    </cfRule>
    <cfRule type="expression" dxfId="11" priority="4738">
      <formula>AND(M461,J461="")</formula>
    </cfRule>
    <cfRule type="expression" dxfId="10" priority="4739">
      <formula>M461=FALSE</formula>
    </cfRule>
    <cfRule type="expression" dxfId="9" priority="4740">
      <formula>AND(M461,J461="")</formula>
    </cfRule>
  </conditionalFormatting>
  <conditionalFormatting sqref="J463">
    <cfRule type="expression" dxfId="8" priority="4710">
      <formula>M463=FALSE</formula>
    </cfRule>
    <cfRule type="expression" dxfId="7" priority="4711">
      <formula>AND(M463,J463="")</formula>
    </cfRule>
    <cfRule type="expression" dxfId="6" priority="4712">
      <formula>M463=FALSE</formula>
    </cfRule>
    <cfRule type="expression" dxfId="5" priority="4713">
      <formula>AND(M463,J463="")</formula>
    </cfRule>
    <cfRule type="expression" dxfId="4" priority="4714">
      <formula>M463=FALSE</formula>
    </cfRule>
    <cfRule type="expression" dxfId="3" priority="4715">
      <formula>AND(M463,J463="")</formula>
    </cfRule>
  </conditionalFormatting>
  <pageMargins left="0.39370078740157483" right="0.19685039370078741" top="0.39370078740157483" bottom="0.47244094488188981" header="0.31496062992125984" footer="0.31496062992125984"/>
  <pageSetup paperSize="9" scale="85" fitToHeight="0" orientation="portrait" r:id="rId1"/>
  <headerFooter scaleWithDoc="0">
    <oddFooter>&amp;L&amp;8©  VHF Bayern - Stand Februar 2023&amp;R&amp;P</oddFooter>
  </headerFooter>
  <rowBreaks count="16" manualBreakCount="16">
    <brk id="44" max="11" man="1"/>
    <brk id="79" max="11" man="1"/>
    <brk id="107" max="11" man="1"/>
    <brk id="142" max="11" man="1"/>
    <brk id="175" max="11" man="1"/>
    <brk id="207" max="11" man="1"/>
    <brk id="233" max="11" man="1"/>
    <brk id="256" max="11" man="1"/>
    <brk id="281" max="11" man="1"/>
    <brk id="307" max="11" man="1"/>
    <brk id="340" max="11" man="1"/>
    <brk id="374" max="11" man="1"/>
    <brk id="388" max="11" man="1"/>
    <brk id="402" max="11" man="1"/>
    <brk id="425" max="11" man="1"/>
    <brk id="448"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69870" r:id="rId4" name="Kontrollkästchen 2">
              <controlPr defaultSize="0" autoFill="0" autoLine="0" autoPict="0" altText="">
                <anchor moveWithCells="1">
                  <from>
                    <xdr:col>1</xdr:col>
                    <xdr:colOff>0</xdr:colOff>
                    <xdr:row>13</xdr:row>
                    <xdr:rowOff>0</xdr:rowOff>
                  </from>
                  <to>
                    <xdr:col>2</xdr:col>
                    <xdr:colOff>0</xdr:colOff>
                    <xdr:row>13</xdr:row>
                    <xdr:rowOff>209550</xdr:rowOff>
                  </to>
                </anchor>
              </controlPr>
            </control>
          </mc:Choice>
        </mc:AlternateContent>
        <mc:AlternateContent xmlns:mc="http://schemas.openxmlformats.org/markup-compatibility/2006">
          <mc:Choice Requires="x14">
            <control shapeId="69941" r:id="rId5" name="Check Box 1333">
              <controlPr defaultSize="0" autoFill="0" autoLine="0" autoPict="0" altText="">
                <anchor moveWithCells="1">
                  <from>
                    <xdr:col>1</xdr:col>
                    <xdr:colOff>0</xdr:colOff>
                    <xdr:row>32</xdr:row>
                    <xdr:rowOff>0</xdr:rowOff>
                  </from>
                  <to>
                    <xdr:col>2</xdr:col>
                    <xdr:colOff>0</xdr:colOff>
                    <xdr:row>32</xdr:row>
                    <xdr:rowOff>209550</xdr:rowOff>
                  </to>
                </anchor>
              </controlPr>
            </control>
          </mc:Choice>
        </mc:AlternateContent>
        <mc:AlternateContent xmlns:mc="http://schemas.openxmlformats.org/markup-compatibility/2006">
          <mc:Choice Requires="x14">
            <control shapeId="69944" r:id="rId6" name="Check Box 1336">
              <controlPr defaultSize="0" autoFill="0" autoLine="0" autoPict="0" altText="">
                <anchor moveWithCells="1">
                  <from>
                    <xdr:col>1</xdr:col>
                    <xdr:colOff>0</xdr:colOff>
                    <xdr:row>366</xdr:row>
                    <xdr:rowOff>0</xdr:rowOff>
                  </from>
                  <to>
                    <xdr:col>2</xdr:col>
                    <xdr:colOff>0</xdr:colOff>
                    <xdr:row>367</xdr:row>
                    <xdr:rowOff>0</xdr:rowOff>
                  </to>
                </anchor>
              </controlPr>
            </control>
          </mc:Choice>
        </mc:AlternateContent>
        <mc:AlternateContent xmlns:mc="http://schemas.openxmlformats.org/markup-compatibility/2006">
          <mc:Choice Requires="x14">
            <control shapeId="69945" r:id="rId7" name="Check Box 1337">
              <controlPr defaultSize="0" autoFill="0" autoLine="0" autoPict="0" altText="">
                <anchor moveWithCells="1">
                  <from>
                    <xdr:col>1</xdr:col>
                    <xdr:colOff>0</xdr:colOff>
                    <xdr:row>368</xdr:row>
                    <xdr:rowOff>0</xdr:rowOff>
                  </from>
                  <to>
                    <xdr:col>2</xdr:col>
                    <xdr:colOff>0</xdr:colOff>
                    <xdr:row>369</xdr:row>
                    <xdr:rowOff>0</xdr:rowOff>
                  </to>
                </anchor>
              </controlPr>
            </control>
          </mc:Choice>
        </mc:AlternateContent>
        <mc:AlternateContent xmlns:mc="http://schemas.openxmlformats.org/markup-compatibility/2006">
          <mc:Choice Requires="x14">
            <control shapeId="69946" r:id="rId8" name="Check Box 1338">
              <controlPr defaultSize="0" autoFill="0" autoLine="0" autoPict="0" altText="">
                <anchor moveWithCells="1">
                  <from>
                    <xdr:col>1</xdr:col>
                    <xdr:colOff>0</xdr:colOff>
                    <xdr:row>370</xdr:row>
                    <xdr:rowOff>0</xdr:rowOff>
                  </from>
                  <to>
                    <xdr:col>2</xdr:col>
                    <xdr:colOff>0</xdr:colOff>
                    <xdr:row>371</xdr:row>
                    <xdr:rowOff>0</xdr:rowOff>
                  </to>
                </anchor>
              </controlPr>
            </control>
          </mc:Choice>
        </mc:AlternateContent>
        <mc:AlternateContent xmlns:mc="http://schemas.openxmlformats.org/markup-compatibility/2006">
          <mc:Choice Requires="x14">
            <control shapeId="69951" r:id="rId9" name="Check Box 1343">
              <controlPr defaultSize="0" autoFill="0" autoLine="0" autoPict="0" altText="">
                <anchor moveWithCells="1">
                  <from>
                    <xdr:col>1</xdr:col>
                    <xdr:colOff>0</xdr:colOff>
                    <xdr:row>417</xdr:row>
                    <xdr:rowOff>0</xdr:rowOff>
                  </from>
                  <to>
                    <xdr:col>2</xdr:col>
                    <xdr:colOff>0</xdr:colOff>
                    <xdr:row>418</xdr:row>
                    <xdr:rowOff>0</xdr:rowOff>
                  </to>
                </anchor>
              </controlPr>
            </control>
          </mc:Choice>
        </mc:AlternateContent>
        <mc:AlternateContent xmlns:mc="http://schemas.openxmlformats.org/markup-compatibility/2006">
          <mc:Choice Requires="x14">
            <control shapeId="69953" r:id="rId10" name="Check Box 1345">
              <controlPr defaultSize="0" autoFill="0" autoLine="0" autoPict="0" altText="">
                <anchor moveWithCells="1">
                  <from>
                    <xdr:col>1</xdr:col>
                    <xdr:colOff>0</xdr:colOff>
                    <xdr:row>444</xdr:row>
                    <xdr:rowOff>0</xdr:rowOff>
                  </from>
                  <to>
                    <xdr:col>2</xdr:col>
                    <xdr:colOff>0</xdr:colOff>
                    <xdr:row>445</xdr:row>
                    <xdr:rowOff>0</xdr:rowOff>
                  </to>
                </anchor>
              </controlPr>
            </control>
          </mc:Choice>
        </mc:AlternateContent>
        <mc:AlternateContent xmlns:mc="http://schemas.openxmlformats.org/markup-compatibility/2006">
          <mc:Choice Requires="x14">
            <control shapeId="69991" r:id="rId11" name="Check Box 1383">
              <controlPr defaultSize="0" autoFill="0" autoLine="0" autoPict="0" altText="">
                <anchor moveWithCells="1">
                  <from>
                    <xdr:col>1</xdr:col>
                    <xdr:colOff>0</xdr:colOff>
                    <xdr:row>428</xdr:row>
                    <xdr:rowOff>0</xdr:rowOff>
                  </from>
                  <to>
                    <xdr:col>2</xdr:col>
                    <xdr:colOff>0</xdr:colOff>
                    <xdr:row>429</xdr:row>
                    <xdr:rowOff>0</xdr:rowOff>
                  </to>
                </anchor>
              </controlPr>
            </control>
          </mc:Choice>
        </mc:AlternateContent>
        <mc:AlternateContent xmlns:mc="http://schemas.openxmlformats.org/markup-compatibility/2006">
          <mc:Choice Requires="x14">
            <control shapeId="69993" r:id="rId12" name="Check Box 1385">
              <controlPr defaultSize="0" autoFill="0" autoLine="0" autoPict="0" altText="">
                <anchor moveWithCells="1">
                  <from>
                    <xdr:col>1</xdr:col>
                    <xdr:colOff>0</xdr:colOff>
                    <xdr:row>434</xdr:row>
                    <xdr:rowOff>0</xdr:rowOff>
                  </from>
                  <to>
                    <xdr:col>2</xdr:col>
                    <xdr:colOff>0</xdr:colOff>
                    <xdr:row>435</xdr:row>
                    <xdr:rowOff>0</xdr:rowOff>
                  </to>
                </anchor>
              </controlPr>
            </control>
          </mc:Choice>
        </mc:AlternateContent>
        <mc:AlternateContent xmlns:mc="http://schemas.openxmlformats.org/markup-compatibility/2006">
          <mc:Choice Requires="x14">
            <control shapeId="69994" r:id="rId13" name="Check Box 1386">
              <controlPr defaultSize="0" autoFill="0" autoLine="0" autoPict="0" altText="">
                <anchor moveWithCells="1">
                  <from>
                    <xdr:col>1</xdr:col>
                    <xdr:colOff>0</xdr:colOff>
                    <xdr:row>437</xdr:row>
                    <xdr:rowOff>0</xdr:rowOff>
                  </from>
                  <to>
                    <xdr:col>2</xdr:col>
                    <xdr:colOff>0</xdr:colOff>
                    <xdr:row>438</xdr:row>
                    <xdr:rowOff>0</xdr:rowOff>
                  </to>
                </anchor>
              </controlPr>
            </control>
          </mc:Choice>
        </mc:AlternateContent>
        <mc:AlternateContent xmlns:mc="http://schemas.openxmlformats.org/markup-compatibility/2006">
          <mc:Choice Requires="x14">
            <control shapeId="69997" r:id="rId14" name="Check Box 1389">
              <controlPr defaultSize="0" autoFill="0" autoLine="0" autoPict="0" altText="">
                <anchor moveWithCells="1">
                  <from>
                    <xdr:col>1</xdr:col>
                    <xdr:colOff>0</xdr:colOff>
                    <xdr:row>440</xdr:row>
                    <xdr:rowOff>0</xdr:rowOff>
                  </from>
                  <to>
                    <xdr:col>2</xdr:col>
                    <xdr:colOff>0</xdr:colOff>
                    <xdr:row>441</xdr:row>
                    <xdr:rowOff>0</xdr:rowOff>
                  </to>
                </anchor>
              </controlPr>
            </control>
          </mc:Choice>
        </mc:AlternateContent>
        <mc:AlternateContent xmlns:mc="http://schemas.openxmlformats.org/markup-compatibility/2006">
          <mc:Choice Requires="x14">
            <control shapeId="69999" r:id="rId15" name="Kontrollkästchen 2">
              <controlPr defaultSize="0" autoFill="0" autoLine="0" autoPict="0" altText="">
                <anchor moveWithCells="1">
                  <from>
                    <xdr:col>1</xdr:col>
                    <xdr:colOff>0</xdr:colOff>
                    <xdr:row>16</xdr:row>
                    <xdr:rowOff>0</xdr:rowOff>
                  </from>
                  <to>
                    <xdr:col>2</xdr:col>
                    <xdr:colOff>0</xdr:colOff>
                    <xdr:row>16</xdr:row>
                    <xdr:rowOff>209550</xdr:rowOff>
                  </to>
                </anchor>
              </controlPr>
            </control>
          </mc:Choice>
        </mc:AlternateContent>
        <mc:AlternateContent xmlns:mc="http://schemas.openxmlformats.org/markup-compatibility/2006">
          <mc:Choice Requires="x14">
            <control shapeId="70000" r:id="rId16" name="Kontrollkästchen 2">
              <controlPr defaultSize="0" autoFill="0" autoLine="0" autoPict="0" altText="">
                <anchor moveWithCells="1">
                  <from>
                    <xdr:col>1</xdr:col>
                    <xdr:colOff>0</xdr:colOff>
                    <xdr:row>19</xdr:row>
                    <xdr:rowOff>0</xdr:rowOff>
                  </from>
                  <to>
                    <xdr:col>2</xdr:col>
                    <xdr:colOff>0</xdr:colOff>
                    <xdr:row>19</xdr:row>
                    <xdr:rowOff>209550</xdr:rowOff>
                  </to>
                </anchor>
              </controlPr>
            </control>
          </mc:Choice>
        </mc:AlternateContent>
        <mc:AlternateContent xmlns:mc="http://schemas.openxmlformats.org/markup-compatibility/2006">
          <mc:Choice Requires="x14">
            <control shapeId="70001" r:id="rId17" name="Kontrollkästchen 2">
              <controlPr defaultSize="0" autoFill="0" autoLine="0" autoPict="0" altText="">
                <anchor moveWithCells="1">
                  <from>
                    <xdr:col>1</xdr:col>
                    <xdr:colOff>0</xdr:colOff>
                    <xdr:row>22</xdr:row>
                    <xdr:rowOff>0</xdr:rowOff>
                  </from>
                  <to>
                    <xdr:col>2</xdr:col>
                    <xdr:colOff>0</xdr:colOff>
                    <xdr:row>22</xdr:row>
                    <xdr:rowOff>209550</xdr:rowOff>
                  </to>
                </anchor>
              </controlPr>
            </control>
          </mc:Choice>
        </mc:AlternateContent>
        <mc:AlternateContent xmlns:mc="http://schemas.openxmlformats.org/markup-compatibility/2006">
          <mc:Choice Requires="x14">
            <control shapeId="70002" r:id="rId18" name="Kontrollkästchen 2">
              <controlPr defaultSize="0" autoFill="0" autoLine="0" autoPict="0" altText="">
                <anchor moveWithCells="1">
                  <from>
                    <xdr:col>1</xdr:col>
                    <xdr:colOff>0</xdr:colOff>
                    <xdr:row>25</xdr:row>
                    <xdr:rowOff>0</xdr:rowOff>
                  </from>
                  <to>
                    <xdr:col>2</xdr:col>
                    <xdr:colOff>0</xdr:colOff>
                    <xdr:row>25</xdr:row>
                    <xdr:rowOff>209550</xdr:rowOff>
                  </to>
                </anchor>
              </controlPr>
            </control>
          </mc:Choice>
        </mc:AlternateContent>
        <mc:AlternateContent xmlns:mc="http://schemas.openxmlformats.org/markup-compatibility/2006">
          <mc:Choice Requires="x14">
            <control shapeId="70003" r:id="rId19" name="Kontrollkästchen 2">
              <controlPr defaultSize="0" autoFill="0" autoLine="0" autoPict="0" altText="">
                <anchor moveWithCells="1">
                  <from>
                    <xdr:col>1</xdr:col>
                    <xdr:colOff>0</xdr:colOff>
                    <xdr:row>27</xdr:row>
                    <xdr:rowOff>0</xdr:rowOff>
                  </from>
                  <to>
                    <xdr:col>2</xdr:col>
                    <xdr:colOff>0</xdr:colOff>
                    <xdr:row>27</xdr:row>
                    <xdr:rowOff>209550</xdr:rowOff>
                  </to>
                </anchor>
              </controlPr>
            </control>
          </mc:Choice>
        </mc:AlternateContent>
        <mc:AlternateContent xmlns:mc="http://schemas.openxmlformats.org/markup-compatibility/2006">
          <mc:Choice Requires="x14">
            <control shapeId="70014" r:id="rId20" name="Check Box 1406">
              <controlPr defaultSize="0" autoFill="0" autoLine="0" autoPict="0" altText="">
                <anchor moveWithCells="1">
                  <from>
                    <xdr:col>1</xdr:col>
                    <xdr:colOff>0</xdr:colOff>
                    <xdr:row>375</xdr:row>
                    <xdr:rowOff>0</xdr:rowOff>
                  </from>
                  <to>
                    <xdr:col>2</xdr:col>
                    <xdr:colOff>0</xdr:colOff>
                    <xdr:row>375</xdr:row>
                    <xdr:rowOff>209550</xdr:rowOff>
                  </to>
                </anchor>
              </controlPr>
            </control>
          </mc:Choice>
        </mc:AlternateContent>
        <mc:AlternateContent xmlns:mc="http://schemas.openxmlformats.org/markup-compatibility/2006">
          <mc:Choice Requires="x14">
            <control shapeId="70016" r:id="rId21" name="Check Box 1408">
              <controlPr defaultSize="0" autoFill="0" autoLine="0" autoPict="0" altText="">
                <anchor moveWithCells="1">
                  <from>
                    <xdr:col>1</xdr:col>
                    <xdr:colOff>0</xdr:colOff>
                    <xdr:row>382</xdr:row>
                    <xdr:rowOff>0</xdr:rowOff>
                  </from>
                  <to>
                    <xdr:col>2</xdr:col>
                    <xdr:colOff>0</xdr:colOff>
                    <xdr:row>383</xdr:row>
                    <xdr:rowOff>0</xdr:rowOff>
                  </to>
                </anchor>
              </controlPr>
            </control>
          </mc:Choice>
        </mc:AlternateContent>
        <mc:AlternateContent xmlns:mc="http://schemas.openxmlformats.org/markup-compatibility/2006">
          <mc:Choice Requires="x14">
            <control shapeId="70017" r:id="rId22" name="Check Box 1409">
              <controlPr defaultSize="0" autoFill="0" autoLine="0" autoPict="0" altText="">
                <anchor moveWithCells="1">
                  <from>
                    <xdr:col>1</xdr:col>
                    <xdr:colOff>0</xdr:colOff>
                    <xdr:row>396</xdr:row>
                    <xdr:rowOff>0</xdr:rowOff>
                  </from>
                  <to>
                    <xdr:col>2</xdr:col>
                    <xdr:colOff>0</xdr:colOff>
                    <xdr:row>397</xdr:row>
                    <xdr:rowOff>0</xdr:rowOff>
                  </to>
                </anchor>
              </controlPr>
            </control>
          </mc:Choice>
        </mc:AlternateContent>
        <mc:AlternateContent xmlns:mc="http://schemas.openxmlformats.org/markup-compatibility/2006">
          <mc:Choice Requires="x14">
            <control shapeId="70018" r:id="rId23" name="Check Box 1410">
              <controlPr defaultSize="0" autoFill="0" autoLine="0" autoPict="0" altText="">
                <anchor moveWithCells="1">
                  <from>
                    <xdr:col>1</xdr:col>
                    <xdr:colOff>0</xdr:colOff>
                    <xdr:row>399</xdr:row>
                    <xdr:rowOff>0</xdr:rowOff>
                  </from>
                  <to>
                    <xdr:col>2</xdr:col>
                    <xdr:colOff>0</xdr:colOff>
                    <xdr:row>400</xdr:row>
                    <xdr:rowOff>0</xdr:rowOff>
                  </to>
                </anchor>
              </controlPr>
            </control>
          </mc:Choice>
        </mc:AlternateContent>
        <mc:AlternateContent xmlns:mc="http://schemas.openxmlformats.org/markup-compatibility/2006">
          <mc:Choice Requires="x14">
            <control shapeId="70019" r:id="rId24" name="Check Box 1411">
              <controlPr defaultSize="0" autoFill="0" autoLine="0" autoPict="0" altText="">
                <anchor moveWithCells="1">
                  <from>
                    <xdr:col>1</xdr:col>
                    <xdr:colOff>0</xdr:colOff>
                    <xdr:row>402</xdr:row>
                    <xdr:rowOff>0</xdr:rowOff>
                  </from>
                  <to>
                    <xdr:col>2</xdr:col>
                    <xdr:colOff>0</xdr:colOff>
                    <xdr:row>403</xdr:row>
                    <xdr:rowOff>0</xdr:rowOff>
                  </to>
                </anchor>
              </controlPr>
            </control>
          </mc:Choice>
        </mc:AlternateContent>
        <mc:AlternateContent xmlns:mc="http://schemas.openxmlformats.org/markup-compatibility/2006">
          <mc:Choice Requires="x14">
            <control shapeId="70020" r:id="rId25" name="Check Box 1412">
              <controlPr defaultSize="0" autoFill="0" autoLine="0" autoPict="0" altText="">
                <anchor moveWithCells="1">
                  <from>
                    <xdr:col>1</xdr:col>
                    <xdr:colOff>0</xdr:colOff>
                    <xdr:row>412</xdr:row>
                    <xdr:rowOff>0</xdr:rowOff>
                  </from>
                  <to>
                    <xdr:col>2</xdr:col>
                    <xdr:colOff>0</xdr:colOff>
                    <xdr:row>413</xdr:row>
                    <xdr:rowOff>0</xdr:rowOff>
                  </to>
                </anchor>
              </controlPr>
            </control>
          </mc:Choice>
        </mc:AlternateContent>
        <mc:AlternateContent xmlns:mc="http://schemas.openxmlformats.org/markup-compatibility/2006">
          <mc:Choice Requires="x14">
            <control shapeId="70022" r:id="rId26" name="Check Box 1414">
              <controlPr defaultSize="0" autoFill="0" autoLine="0" autoPict="0" altText="">
                <anchor moveWithCells="1">
                  <from>
                    <xdr:col>1</xdr:col>
                    <xdr:colOff>0</xdr:colOff>
                    <xdr:row>410</xdr:row>
                    <xdr:rowOff>0</xdr:rowOff>
                  </from>
                  <to>
                    <xdr:col>2</xdr:col>
                    <xdr:colOff>0</xdr:colOff>
                    <xdr:row>411</xdr:row>
                    <xdr:rowOff>0</xdr:rowOff>
                  </to>
                </anchor>
              </controlPr>
            </control>
          </mc:Choice>
        </mc:AlternateContent>
        <mc:AlternateContent xmlns:mc="http://schemas.openxmlformats.org/markup-compatibility/2006">
          <mc:Choice Requires="x14">
            <control shapeId="70068" r:id="rId27" name="Check Box 1460">
              <controlPr defaultSize="0" autoFill="0" autoLine="0" autoPict="0" altText="">
                <anchor moveWithCells="1">
                  <from>
                    <xdr:col>1</xdr:col>
                    <xdr:colOff>0</xdr:colOff>
                    <xdr:row>442</xdr:row>
                    <xdr:rowOff>0</xdr:rowOff>
                  </from>
                  <to>
                    <xdr:col>2</xdr:col>
                    <xdr:colOff>0</xdr:colOff>
                    <xdr:row>443</xdr:row>
                    <xdr:rowOff>12700</xdr:rowOff>
                  </to>
                </anchor>
              </controlPr>
            </control>
          </mc:Choice>
        </mc:AlternateContent>
        <mc:AlternateContent xmlns:mc="http://schemas.openxmlformats.org/markup-compatibility/2006">
          <mc:Choice Requires="x14">
            <control shapeId="70069" r:id="rId28" name="Check Box 1461">
              <controlPr defaultSize="0" autoFill="0" autoLine="0" autoPict="0" altText="">
                <anchor moveWithCells="1">
                  <from>
                    <xdr:col>1</xdr:col>
                    <xdr:colOff>0</xdr:colOff>
                    <xdr:row>431</xdr:row>
                    <xdr:rowOff>0</xdr:rowOff>
                  </from>
                  <to>
                    <xdr:col>2</xdr:col>
                    <xdr:colOff>0</xdr:colOff>
                    <xdr:row>432</xdr:row>
                    <xdr:rowOff>0</xdr:rowOff>
                  </to>
                </anchor>
              </controlPr>
            </control>
          </mc:Choice>
        </mc:AlternateContent>
        <mc:AlternateContent xmlns:mc="http://schemas.openxmlformats.org/markup-compatibility/2006">
          <mc:Choice Requires="x14">
            <control shapeId="70080" r:id="rId29" name="Check Box 1472">
              <controlPr defaultSize="0" autoFill="0" autoLine="0" autoPict="0" altText="">
                <anchor moveWithCells="1">
                  <from>
                    <xdr:col>1</xdr:col>
                    <xdr:colOff>0</xdr:colOff>
                    <xdr:row>449</xdr:row>
                    <xdr:rowOff>0</xdr:rowOff>
                  </from>
                  <to>
                    <xdr:col>2</xdr:col>
                    <xdr:colOff>0</xdr:colOff>
                    <xdr:row>450</xdr:row>
                    <xdr:rowOff>0</xdr:rowOff>
                  </to>
                </anchor>
              </controlPr>
            </control>
          </mc:Choice>
        </mc:AlternateContent>
        <mc:AlternateContent xmlns:mc="http://schemas.openxmlformats.org/markup-compatibility/2006">
          <mc:Choice Requires="x14">
            <control shapeId="70081" r:id="rId30" name="Check Box 1473">
              <controlPr defaultSize="0" autoFill="0" autoLine="0" autoPict="0" altText="">
                <anchor moveWithCells="1">
                  <from>
                    <xdr:col>1</xdr:col>
                    <xdr:colOff>0</xdr:colOff>
                    <xdr:row>452</xdr:row>
                    <xdr:rowOff>0</xdr:rowOff>
                  </from>
                  <to>
                    <xdr:col>2</xdr:col>
                    <xdr:colOff>0</xdr:colOff>
                    <xdr:row>453</xdr:row>
                    <xdr:rowOff>0</xdr:rowOff>
                  </to>
                </anchor>
              </controlPr>
            </control>
          </mc:Choice>
        </mc:AlternateContent>
        <mc:AlternateContent xmlns:mc="http://schemas.openxmlformats.org/markup-compatibility/2006">
          <mc:Choice Requires="x14">
            <control shapeId="70082" r:id="rId31" name="Check Box 1474">
              <controlPr defaultSize="0" autoFill="0" autoLine="0" autoPict="0" altText="">
                <anchor moveWithCells="1">
                  <from>
                    <xdr:col>1</xdr:col>
                    <xdr:colOff>0</xdr:colOff>
                    <xdr:row>455</xdr:row>
                    <xdr:rowOff>0</xdr:rowOff>
                  </from>
                  <to>
                    <xdr:col>2</xdr:col>
                    <xdr:colOff>0</xdr:colOff>
                    <xdr:row>456</xdr:row>
                    <xdr:rowOff>0</xdr:rowOff>
                  </to>
                </anchor>
              </controlPr>
            </control>
          </mc:Choice>
        </mc:AlternateContent>
        <mc:AlternateContent xmlns:mc="http://schemas.openxmlformats.org/markup-compatibility/2006">
          <mc:Choice Requires="x14">
            <control shapeId="70083" r:id="rId32" name="Check Box 1475">
              <controlPr defaultSize="0" autoFill="0" autoLine="0" autoPict="0" altText="">
                <anchor moveWithCells="1">
                  <from>
                    <xdr:col>1</xdr:col>
                    <xdr:colOff>0</xdr:colOff>
                    <xdr:row>458</xdr:row>
                    <xdr:rowOff>0</xdr:rowOff>
                  </from>
                  <to>
                    <xdr:col>2</xdr:col>
                    <xdr:colOff>0</xdr:colOff>
                    <xdr:row>459</xdr:row>
                    <xdr:rowOff>0</xdr:rowOff>
                  </to>
                </anchor>
              </controlPr>
            </control>
          </mc:Choice>
        </mc:AlternateContent>
        <mc:AlternateContent xmlns:mc="http://schemas.openxmlformats.org/markup-compatibility/2006">
          <mc:Choice Requires="x14">
            <control shapeId="70085" r:id="rId33" name="Check Box 1477">
              <controlPr defaultSize="0" autoFill="0" autoLine="0" autoPict="0" altText="">
                <anchor moveWithCells="1">
                  <from>
                    <xdr:col>1</xdr:col>
                    <xdr:colOff>0</xdr:colOff>
                    <xdr:row>460</xdr:row>
                    <xdr:rowOff>0</xdr:rowOff>
                  </from>
                  <to>
                    <xdr:col>2</xdr:col>
                    <xdr:colOff>0</xdr:colOff>
                    <xdr:row>461</xdr:row>
                    <xdr:rowOff>0</xdr:rowOff>
                  </to>
                </anchor>
              </controlPr>
            </control>
          </mc:Choice>
        </mc:AlternateContent>
        <mc:AlternateContent xmlns:mc="http://schemas.openxmlformats.org/markup-compatibility/2006">
          <mc:Choice Requires="x14">
            <control shapeId="70088" r:id="rId34" name="Check Box 1480">
              <controlPr defaultSize="0" autoFill="0" autoLine="0" autoPict="0" altText="">
                <anchor moveWithCells="1">
                  <from>
                    <xdr:col>1</xdr:col>
                    <xdr:colOff>0</xdr:colOff>
                    <xdr:row>462</xdr:row>
                    <xdr:rowOff>0</xdr:rowOff>
                  </from>
                  <to>
                    <xdr:col>2</xdr:col>
                    <xdr:colOff>0</xdr:colOff>
                    <xdr:row>463</xdr:row>
                    <xdr:rowOff>0</xdr:rowOff>
                  </to>
                </anchor>
              </controlPr>
            </control>
          </mc:Choice>
        </mc:AlternateContent>
        <mc:AlternateContent xmlns:mc="http://schemas.openxmlformats.org/markup-compatibility/2006">
          <mc:Choice Requires="x14">
            <control shapeId="70212" r:id="rId35" name="Check Box 1604">
              <controlPr defaultSize="0" autoFill="0" autoLine="0" autoPict="0" altText="">
                <anchor moveWithCells="1">
                  <from>
                    <xdr:col>1</xdr:col>
                    <xdr:colOff>0</xdr:colOff>
                    <xdr:row>38</xdr:row>
                    <xdr:rowOff>0</xdr:rowOff>
                  </from>
                  <to>
                    <xdr:col>2</xdr:col>
                    <xdr:colOff>0</xdr:colOff>
                    <xdr:row>39</xdr:row>
                    <xdr:rowOff>0</xdr:rowOff>
                  </to>
                </anchor>
              </controlPr>
            </control>
          </mc:Choice>
        </mc:AlternateContent>
        <mc:AlternateContent xmlns:mc="http://schemas.openxmlformats.org/markup-compatibility/2006">
          <mc:Choice Requires="x14">
            <control shapeId="70213" r:id="rId36" name="Check Box 1605">
              <controlPr defaultSize="0" autoFill="0" autoLine="0" autoPict="0" altText="">
                <anchor moveWithCells="1">
                  <from>
                    <xdr:col>1</xdr:col>
                    <xdr:colOff>0</xdr:colOff>
                    <xdr:row>41</xdr:row>
                    <xdr:rowOff>0</xdr:rowOff>
                  </from>
                  <to>
                    <xdr:col>2</xdr:col>
                    <xdr:colOff>0</xdr:colOff>
                    <xdr:row>42</xdr:row>
                    <xdr:rowOff>0</xdr:rowOff>
                  </to>
                </anchor>
              </controlPr>
            </control>
          </mc:Choice>
        </mc:AlternateContent>
        <mc:AlternateContent xmlns:mc="http://schemas.openxmlformats.org/markup-compatibility/2006">
          <mc:Choice Requires="x14">
            <control shapeId="70214" r:id="rId37" name="Check Box 1606">
              <controlPr defaultSize="0" autoFill="0" autoLine="0" autoPict="0" altText="">
                <anchor moveWithCells="1">
                  <from>
                    <xdr:col>1</xdr:col>
                    <xdr:colOff>0</xdr:colOff>
                    <xdr:row>45</xdr:row>
                    <xdr:rowOff>0</xdr:rowOff>
                  </from>
                  <to>
                    <xdr:col>2</xdr:col>
                    <xdr:colOff>0</xdr:colOff>
                    <xdr:row>46</xdr:row>
                    <xdr:rowOff>0</xdr:rowOff>
                  </to>
                </anchor>
              </controlPr>
            </control>
          </mc:Choice>
        </mc:AlternateContent>
        <mc:AlternateContent xmlns:mc="http://schemas.openxmlformats.org/markup-compatibility/2006">
          <mc:Choice Requires="x14">
            <control shapeId="70215" r:id="rId38" name="Check Box 1607">
              <controlPr defaultSize="0" autoFill="0" autoLine="0" autoPict="0" altText="">
                <anchor moveWithCells="1">
                  <from>
                    <xdr:col>1</xdr:col>
                    <xdr:colOff>0</xdr:colOff>
                    <xdr:row>48</xdr:row>
                    <xdr:rowOff>0</xdr:rowOff>
                  </from>
                  <to>
                    <xdr:col>2</xdr:col>
                    <xdr:colOff>0</xdr:colOff>
                    <xdr:row>49</xdr:row>
                    <xdr:rowOff>0</xdr:rowOff>
                  </to>
                </anchor>
              </controlPr>
            </control>
          </mc:Choice>
        </mc:AlternateContent>
        <mc:AlternateContent xmlns:mc="http://schemas.openxmlformats.org/markup-compatibility/2006">
          <mc:Choice Requires="x14">
            <control shapeId="70216" r:id="rId39" name="Check Box 1608">
              <controlPr defaultSize="0" autoFill="0" autoLine="0" autoPict="0" altText="">
                <anchor moveWithCells="1">
                  <from>
                    <xdr:col>1</xdr:col>
                    <xdr:colOff>0</xdr:colOff>
                    <xdr:row>51</xdr:row>
                    <xdr:rowOff>0</xdr:rowOff>
                  </from>
                  <to>
                    <xdr:col>2</xdr:col>
                    <xdr:colOff>0</xdr:colOff>
                    <xdr:row>52</xdr:row>
                    <xdr:rowOff>0</xdr:rowOff>
                  </to>
                </anchor>
              </controlPr>
            </control>
          </mc:Choice>
        </mc:AlternateContent>
        <mc:AlternateContent xmlns:mc="http://schemas.openxmlformats.org/markup-compatibility/2006">
          <mc:Choice Requires="x14">
            <control shapeId="70217" r:id="rId40" name="Check Box 1609">
              <controlPr defaultSize="0" autoFill="0" autoLine="0" autoPict="0" altText="">
                <anchor moveWithCells="1">
                  <from>
                    <xdr:col>1</xdr:col>
                    <xdr:colOff>0</xdr:colOff>
                    <xdr:row>55</xdr:row>
                    <xdr:rowOff>0</xdr:rowOff>
                  </from>
                  <to>
                    <xdr:col>2</xdr:col>
                    <xdr:colOff>0</xdr:colOff>
                    <xdr:row>56</xdr:row>
                    <xdr:rowOff>0</xdr:rowOff>
                  </to>
                </anchor>
              </controlPr>
            </control>
          </mc:Choice>
        </mc:AlternateContent>
        <mc:AlternateContent xmlns:mc="http://schemas.openxmlformats.org/markup-compatibility/2006">
          <mc:Choice Requires="x14">
            <control shapeId="70218" r:id="rId41" name="Check Box 1610">
              <controlPr defaultSize="0" autoFill="0" autoLine="0" autoPict="0" altText="">
                <anchor moveWithCells="1">
                  <from>
                    <xdr:col>1</xdr:col>
                    <xdr:colOff>0</xdr:colOff>
                    <xdr:row>58</xdr:row>
                    <xdr:rowOff>0</xdr:rowOff>
                  </from>
                  <to>
                    <xdr:col>2</xdr:col>
                    <xdr:colOff>0</xdr:colOff>
                    <xdr:row>59</xdr:row>
                    <xdr:rowOff>0</xdr:rowOff>
                  </to>
                </anchor>
              </controlPr>
            </control>
          </mc:Choice>
        </mc:AlternateContent>
        <mc:AlternateContent xmlns:mc="http://schemas.openxmlformats.org/markup-compatibility/2006">
          <mc:Choice Requires="x14">
            <control shapeId="70219" r:id="rId42" name="Check Box 1611">
              <controlPr defaultSize="0" autoFill="0" autoLine="0" autoPict="0" altText="">
                <anchor moveWithCells="1">
                  <from>
                    <xdr:col>1</xdr:col>
                    <xdr:colOff>0</xdr:colOff>
                    <xdr:row>61</xdr:row>
                    <xdr:rowOff>0</xdr:rowOff>
                  </from>
                  <to>
                    <xdr:col>2</xdr:col>
                    <xdr:colOff>0</xdr:colOff>
                    <xdr:row>62</xdr:row>
                    <xdr:rowOff>0</xdr:rowOff>
                  </to>
                </anchor>
              </controlPr>
            </control>
          </mc:Choice>
        </mc:AlternateContent>
        <mc:AlternateContent xmlns:mc="http://schemas.openxmlformats.org/markup-compatibility/2006">
          <mc:Choice Requires="x14">
            <control shapeId="70220" r:id="rId43" name="Check Box 1612">
              <controlPr defaultSize="0" autoFill="0" autoLine="0" autoPict="0" altText="">
                <anchor moveWithCells="1">
                  <from>
                    <xdr:col>1</xdr:col>
                    <xdr:colOff>0</xdr:colOff>
                    <xdr:row>64</xdr:row>
                    <xdr:rowOff>0</xdr:rowOff>
                  </from>
                  <to>
                    <xdr:col>2</xdr:col>
                    <xdr:colOff>0</xdr:colOff>
                    <xdr:row>65</xdr:row>
                    <xdr:rowOff>0</xdr:rowOff>
                  </to>
                </anchor>
              </controlPr>
            </control>
          </mc:Choice>
        </mc:AlternateContent>
        <mc:AlternateContent xmlns:mc="http://schemas.openxmlformats.org/markup-compatibility/2006">
          <mc:Choice Requires="x14">
            <control shapeId="70221" r:id="rId44" name="Check Box 1613">
              <controlPr defaultSize="0" autoFill="0" autoLine="0" autoPict="0" altText="">
                <anchor moveWithCells="1">
                  <from>
                    <xdr:col>1</xdr:col>
                    <xdr:colOff>0</xdr:colOff>
                    <xdr:row>67</xdr:row>
                    <xdr:rowOff>0</xdr:rowOff>
                  </from>
                  <to>
                    <xdr:col>2</xdr:col>
                    <xdr:colOff>0</xdr:colOff>
                    <xdr:row>68</xdr:row>
                    <xdr:rowOff>0</xdr:rowOff>
                  </to>
                </anchor>
              </controlPr>
            </control>
          </mc:Choice>
        </mc:AlternateContent>
        <mc:AlternateContent xmlns:mc="http://schemas.openxmlformats.org/markup-compatibility/2006">
          <mc:Choice Requires="x14">
            <control shapeId="70222" r:id="rId45" name="Check Box 1614">
              <controlPr defaultSize="0" autoFill="0" autoLine="0" autoPict="0" altText="">
                <anchor moveWithCells="1">
                  <from>
                    <xdr:col>1</xdr:col>
                    <xdr:colOff>0</xdr:colOff>
                    <xdr:row>98</xdr:row>
                    <xdr:rowOff>0</xdr:rowOff>
                  </from>
                  <to>
                    <xdr:col>2</xdr:col>
                    <xdr:colOff>0</xdr:colOff>
                    <xdr:row>99</xdr:row>
                    <xdr:rowOff>0</xdr:rowOff>
                  </to>
                </anchor>
              </controlPr>
            </control>
          </mc:Choice>
        </mc:AlternateContent>
        <mc:AlternateContent xmlns:mc="http://schemas.openxmlformats.org/markup-compatibility/2006">
          <mc:Choice Requires="x14">
            <control shapeId="70223" r:id="rId46" name="Check Box 1615">
              <controlPr defaultSize="0" autoFill="0" autoLine="0" autoPict="0" altText="">
                <anchor moveWithCells="1">
                  <from>
                    <xdr:col>1</xdr:col>
                    <xdr:colOff>0</xdr:colOff>
                    <xdr:row>101</xdr:row>
                    <xdr:rowOff>0</xdr:rowOff>
                  </from>
                  <to>
                    <xdr:col>2</xdr:col>
                    <xdr:colOff>0</xdr:colOff>
                    <xdr:row>102</xdr:row>
                    <xdr:rowOff>0</xdr:rowOff>
                  </to>
                </anchor>
              </controlPr>
            </control>
          </mc:Choice>
        </mc:AlternateContent>
        <mc:AlternateContent xmlns:mc="http://schemas.openxmlformats.org/markup-compatibility/2006">
          <mc:Choice Requires="x14">
            <control shapeId="70224" r:id="rId47" name="Check Box 1616">
              <controlPr defaultSize="0" autoFill="0" autoLine="0" autoPict="0" altText="">
                <anchor moveWithCells="1">
                  <from>
                    <xdr:col>1</xdr:col>
                    <xdr:colOff>0</xdr:colOff>
                    <xdr:row>104</xdr:row>
                    <xdr:rowOff>0</xdr:rowOff>
                  </from>
                  <to>
                    <xdr:col>2</xdr:col>
                    <xdr:colOff>0</xdr:colOff>
                    <xdr:row>105</xdr:row>
                    <xdr:rowOff>0</xdr:rowOff>
                  </to>
                </anchor>
              </controlPr>
            </control>
          </mc:Choice>
        </mc:AlternateContent>
        <mc:AlternateContent xmlns:mc="http://schemas.openxmlformats.org/markup-compatibility/2006">
          <mc:Choice Requires="x14">
            <control shapeId="70225" r:id="rId48" name="Check Box 1617">
              <controlPr defaultSize="0" autoFill="0" autoLine="0" autoPict="0" altText="">
                <anchor moveWithCells="1">
                  <from>
                    <xdr:col>1</xdr:col>
                    <xdr:colOff>0</xdr:colOff>
                    <xdr:row>107</xdr:row>
                    <xdr:rowOff>0</xdr:rowOff>
                  </from>
                  <to>
                    <xdr:col>2</xdr:col>
                    <xdr:colOff>0</xdr:colOff>
                    <xdr:row>108</xdr:row>
                    <xdr:rowOff>0</xdr:rowOff>
                  </to>
                </anchor>
              </controlPr>
            </control>
          </mc:Choice>
        </mc:AlternateContent>
        <mc:AlternateContent xmlns:mc="http://schemas.openxmlformats.org/markup-compatibility/2006">
          <mc:Choice Requires="x14">
            <control shapeId="70226" r:id="rId49" name="Check Box 1618">
              <controlPr defaultSize="0" autoFill="0" autoLine="0" autoPict="0" altText="">
                <anchor moveWithCells="1">
                  <from>
                    <xdr:col>1</xdr:col>
                    <xdr:colOff>0</xdr:colOff>
                    <xdr:row>110</xdr:row>
                    <xdr:rowOff>0</xdr:rowOff>
                  </from>
                  <to>
                    <xdr:col>2</xdr:col>
                    <xdr:colOff>0</xdr:colOff>
                    <xdr:row>111</xdr:row>
                    <xdr:rowOff>0</xdr:rowOff>
                  </to>
                </anchor>
              </controlPr>
            </control>
          </mc:Choice>
        </mc:AlternateContent>
        <mc:AlternateContent xmlns:mc="http://schemas.openxmlformats.org/markup-compatibility/2006">
          <mc:Choice Requires="x14">
            <control shapeId="70227" r:id="rId50" name="Check Box 1619">
              <controlPr defaultSize="0" autoFill="0" autoLine="0" autoPict="0" altText="">
                <anchor moveWithCells="1">
                  <from>
                    <xdr:col>1</xdr:col>
                    <xdr:colOff>0</xdr:colOff>
                    <xdr:row>114</xdr:row>
                    <xdr:rowOff>0</xdr:rowOff>
                  </from>
                  <to>
                    <xdr:col>2</xdr:col>
                    <xdr:colOff>0</xdr:colOff>
                    <xdr:row>115</xdr:row>
                    <xdr:rowOff>0</xdr:rowOff>
                  </to>
                </anchor>
              </controlPr>
            </control>
          </mc:Choice>
        </mc:AlternateContent>
        <mc:AlternateContent xmlns:mc="http://schemas.openxmlformats.org/markup-compatibility/2006">
          <mc:Choice Requires="x14">
            <control shapeId="70228" r:id="rId51" name="Check Box 1620">
              <controlPr defaultSize="0" autoFill="0" autoLine="0" autoPict="0" altText="">
                <anchor moveWithCells="1">
                  <from>
                    <xdr:col>1</xdr:col>
                    <xdr:colOff>0</xdr:colOff>
                    <xdr:row>70</xdr:row>
                    <xdr:rowOff>0</xdr:rowOff>
                  </from>
                  <to>
                    <xdr:col>2</xdr:col>
                    <xdr:colOff>0</xdr:colOff>
                    <xdr:row>71</xdr:row>
                    <xdr:rowOff>0</xdr:rowOff>
                  </to>
                </anchor>
              </controlPr>
            </control>
          </mc:Choice>
        </mc:AlternateContent>
        <mc:AlternateContent xmlns:mc="http://schemas.openxmlformats.org/markup-compatibility/2006">
          <mc:Choice Requires="x14">
            <control shapeId="70229" r:id="rId52" name="Check Box 1621">
              <controlPr defaultSize="0" autoFill="0" autoLine="0" autoPict="0" altText="">
                <anchor moveWithCells="1">
                  <from>
                    <xdr:col>1</xdr:col>
                    <xdr:colOff>0</xdr:colOff>
                    <xdr:row>73</xdr:row>
                    <xdr:rowOff>0</xdr:rowOff>
                  </from>
                  <to>
                    <xdr:col>2</xdr:col>
                    <xdr:colOff>0</xdr:colOff>
                    <xdr:row>74</xdr:row>
                    <xdr:rowOff>0</xdr:rowOff>
                  </to>
                </anchor>
              </controlPr>
            </control>
          </mc:Choice>
        </mc:AlternateContent>
        <mc:AlternateContent xmlns:mc="http://schemas.openxmlformats.org/markup-compatibility/2006">
          <mc:Choice Requires="x14">
            <control shapeId="70230" r:id="rId53" name="Check Box 1622">
              <controlPr defaultSize="0" autoFill="0" autoLine="0" autoPict="0" altText="">
                <anchor moveWithCells="1">
                  <from>
                    <xdr:col>1</xdr:col>
                    <xdr:colOff>0</xdr:colOff>
                    <xdr:row>76</xdr:row>
                    <xdr:rowOff>0</xdr:rowOff>
                  </from>
                  <to>
                    <xdr:col>2</xdr:col>
                    <xdr:colOff>0</xdr:colOff>
                    <xdr:row>77</xdr:row>
                    <xdr:rowOff>0</xdr:rowOff>
                  </to>
                </anchor>
              </controlPr>
            </control>
          </mc:Choice>
        </mc:AlternateContent>
        <mc:AlternateContent xmlns:mc="http://schemas.openxmlformats.org/markup-compatibility/2006">
          <mc:Choice Requires="x14">
            <control shapeId="70231" r:id="rId54" name="Check Box 1623">
              <controlPr defaultSize="0" autoFill="0" autoLine="0" autoPict="0" altText="">
                <anchor moveWithCells="1">
                  <from>
                    <xdr:col>1</xdr:col>
                    <xdr:colOff>0</xdr:colOff>
                    <xdr:row>79</xdr:row>
                    <xdr:rowOff>0</xdr:rowOff>
                  </from>
                  <to>
                    <xdr:col>2</xdr:col>
                    <xdr:colOff>0</xdr:colOff>
                    <xdr:row>80</xdr:row>
                    <xdr:rowOff>0</xdr:rowOff>
                  </to>
                </anchor>
              </controlPr>
            </control>
          </mc:Choice>
        </mc:AlternateContent>
        <mc:AlternateContent xmlns:mc="http://schemas.openxmlformats.org/markup-compatibility/2006">
          <mc:Choice Requires="x14">
            <control shapeId="70232" r:id="rId55" name="Check Box 1624">
              <controlPr defaultSize="0" autoFill="0" autoLine="0" autoPict="0" altText="">
                <anchor moveWithCells="1">
                  <from>
                    <xdr:col>1</xdr:col>
                    <xdr:colOff>0</xdr:colOff>
                    <xdr:row>82</xdr:row>
                    <xdr:rowOff>0</xdr:rowOff>
                  </from>
                  <to>
                    <xdr:col>2</xdr:col>
                    <xdr:colOff>0</xdr:colOff>
                    <xdr:row>83</xdr:row>
                    <xdr:rowOff>0</xdr:rowOff>
                  </to>
                </anchor>
              </controlPr>
            </control>
          </mc:Choice>
        </mc:AlternateContent>
        <mc:AlternateContent xmlns:mc="http://schemas.openxmlformats.org/markup-compatibility/2006">
          <mc:Choice Requires="x14">
            <control shapeId="70233" r:id="rId56" name="Check Box 1625">
              <controlPr defaultSize="0" autoFill="0" autoLine="0" autoPict="0" altText="">
                <anchor moveWithCells="1">
                  <from>
                    <xdr:col>1</xdr:col>
                    <xdr:colOff>0</xdr:colOff>
                    <xdr:row>85</xdr:row>
                    <xdr:rowOff>0</xdr:rowOff>
                  </from>
                  <to>
                    <xdr:col>2</xdr:col>
                    <xdr:colOff>0</xdr:colOff>
                    <xdr:row>86</xdr:row>
                    <xdr:rowOff>0</xdr:rowOff>
                  </to>
                </anchor>
              </controlPr>
            </control>
          </mc:Choice>
        </mc:AlternateContent>
        <mc:AlternateContent xmlns:mc="http://schemas.openxmlformats.org/markup-compatibility/2006">
          <mc:Choice Requires="x14">
            <control shapeId="70234" r:id="rId57" name="Check Box 1626">
              <controlPr defaultSize="0" autoFill="0" autoLine="0" autoPict="0" altText="">
                <anchor moveWithCells="1">
                  <from>
                    <xdr:col>1</xdr:col>
                    <xdr:colOff>0</xdr:colOff>
                    <xdr:row>88</xdr:row>
                    <xdr:rowOff>0</xdr:rowOff>
                  </from>
                  <to>
                    <xdr:col>2</xdr:col>
                    <xdr:colOff>0</xdr:colOff>
                    <xdr:row>89</xdr:row>
                    <xdr:rowOff>0</xdr:rowOff>
                  </to>
                </anchor>
              </controlPr>
            </control>
          </mc:Choice>
        </mc:AlternateContent>
        <mc:AlternateContent xmlns:mc="http://schemas.openxmlformats.org/markup-compatibility/2006">
          <mc:Choice Requires="x14">
            <control shapeId="70235" r:id="rId58" name="Check Box 1627">
              <controlPr defaultSize="0" autoFill="0" autoLine="0" autoPict="0" altText="">
                <anchor moveWithCells="1">
                  <from>
                    <xdr:col>1</xdr:col>
                    <xdr:colOff>0</xdr:colOff>
                    <xdr:row>91</xdr:row>
                    <xdr:rowOff>0</xdr:rowOff>
                  </from>
                  <to>
                    <xdr:col>2</xdr:col>
                    <xdr:colOff>0</xdr:colOff>
                    <xdr:row>92</xdr:row>
                    <xdr:rowOff>0</xdr:rowOff>
                  </to>
                </anchor>
              </controlPr>
            </control>
          </mc:Choice>
        </mc:AlternateContent>
        <mc:AlternateContent xmlns:mc="http://schemas.openxmlformats.org/markup-compatibility/2006">
          <mc:Choice Requires="x14">
            <control shapeId="70236" r:id="rId59" name="Check Box 1628">
              <controlPr defaultSize="0" autoFill="0" autoLine="0" autoPict="0" altText="">
                <anchor moveWithCells="1">
                  <from>
                    <xdr:col>1</xdr:col>
                    <xdr:colOff>0</xdr:colOff>
                    <xdr:row>95</xdr:row>
                    <xdr:rowOff>0</xdr:rowOff>
                  </from>
                  <to>
                    <xdr:col>2</xdr:col>
                    <xdr:colOff>0</xdr:colOff>
                    <xdr:row>96</xdr:row>
                    <xdr:rowOff>0</xdr:rowOff>
                  </to>
                </anchor>
              </controlPr>
            </control>
          </mc:Choice>
        </mc:AlternateContent>
        <mc:AlternateContent xmlns:mc="http://schemas.openxmlformats.org/markup-compatibility/2006">
          <mc:Choice Requires="x14">
            <control shapeId="70237" r:id="rId60" name="Check Box 1629">
              <controlPr defaultSize="0" autoFill="0" autoLine="0" autoPict="0" altText="">
                <anchor moveWithCells="1">
                  <from>
                    <xdr:col>1</xdr:col>
                    <xdr:colOff>0</xdr:colOff>
                    <xdr:row>117</xdr:row>
                    <xdr:rowOff>0</xdr:rowOff>
                  </from>
                  <to>
                    <xdr:col>2</xdr:col>
                    <xdr:colOff>0</xdr:colOff>
                    <xdr:row>118</xdr:row>
                    <xdr:rowOff>0</xdr:rowOff>
                  </to>
                </anchor>
              </controlPr>
            </control>
          </mc:Choice>
        </mc:AlternateContent>
        <mc:AlternateContent xmlns:mc="http://schemas.openxmlformats.org/markup-compatibility/2006">
          <mc:Choice Requires="x14">
            <control shapeId="70238" r:id="rId61" name="Check Box 1630">
              <controlPr defaultSize="0" autoFill="0" autoLine="0" autoPict="0" altText="">
                <anchor moveWithCells="1">
                  <from>
                    <xdr:col>1</xdr:col>
                    <xdr:colOff>0</xdr:colOff>
                    <xdr:row>120</xdr:row>
                    <xdr:rowOff>0</xdr:rowOff>
                  </from>
                  <to>
                    <xdr:col>2</xdr:col>
                    <xdr:colOff>0</xdr:colOff>
                    <xdr:row>121</xdr:row>
                    <xdr:rowOff>0</xdr:rowOff>
                  </to>
                </anchor>
              </controlPr>
            </control>
          </mc:Choice>
        </mc:AlternateContent>
        <mc:AlternateContent xmlns:mc="http://schemas.openxmlformats.org/markup-compatibility/2006">
          <mc:Choice Requires="x14">
            <control shapeId="70239" r:id="rId62" name="Check Box 1631">
              <controlPr defaultSize="0" autoFill="0" autoLine="0" autoPict="0" altText="">
                <anchor moveWithCells="1">
                  <from>
                    <xdr:col>1</xdr:col>
                    <xdr:colOff>0</xdr:colOff>
                    <xdr:row>124</xdr:row>
                    <xdr:rowOff>0</xdr:rowOff>
                  </from>
                  <to>
                    <xdr:col>2</xdr:col>
                    <xdr:colOff>0</xdr:colOff>
                    <xdr:row>125</xdr:row>
                    <xdr:rowOff>0</xdr:rowOff>
                  </to>
                </anchor>
              </controlPr>
            </control>
          </mc:Choice>
        </mc:AlternateContent>
        <mc:AlternateContent xmlns:mc="http://schemas.openxmlformats.org/markup-compatibility/2006">
          <mc:Choice Requires="x14">
            <control shapeId="70240" r:id="rId63" name="Check Box 1632">
              <controlPr defaultSize="0" autoFill="0" autoLine="0" autoPict="0" altText="">
                <anchor moveWithCells="1">
                  <from>
                    <xdr:col>1</xdr:col>
                    <xdr:colOff>0</xdr:colOff>
                    <xdr:row>127</xdr:row>
                    <xdr:rowOff>0</xdr:rowOff>
                  </from>
                  <to>
                    <xdr:col>2</xdr:col>
                    <xdr:colOff>0</xdr:colOff>
                    <xdr:row>128</xdr:row>
                    <xdr:rowOff>0</xdr:rowOff>
                  </to>
                </anchor>
              </controlPr>
            </control>
          </mc:Choice>
        </mc:AlternateContent>
        <mc:AlternateContent xmlns:mc="http://schemas.openxmlformats.org/markup-compatibility/2006">
          <mc:Choice Requires="x14">
            <control shapeId="70241" r:id="rId64" name="Check Box 1633">
              <controlPr defaultSize="0" autoFill="0" autoLine="0" autoPict="0" altText="">
                <anchor moveWithCells="1">
                  <from>
                    <xdr:col>1</xdr:col>
                    <xdr:colOff>0</xdr:colOff>
                    <xdr:row>130</xdr:row>
                    <xdr:rowOff>0</xdr:rowOff>
                  </from>
                  <to>
                    <xdr:col>2</xdr:col>
                    <xdr:colOff>0</xdr:colOff>
                    <xdr:row>131</xdr:row>
                    <xdr:rowOff>0</xdr:rowOff>
                  </to>
                </anchor>
              </controlPr>
            </control>
          </mc:Choice>
        </mc:AlternateContent>
        <mc:AlternateContent xmlns:mc="http://schemas.openxmlformats.org/markup-compatibility/2006">
          <mc:Choice Requires="x14">
            <control shapeId="70242" r:id="rId65" name="Check Box 1634">
              <controlPr defaultSize="0" autoFill="0" autoLine="0" autoPict="0" altText="">
                <anchor moveWithCells="1">
                  <from>
                    <xdr:col>1</xdr:col>
                    <xdr:colOff>0</xdr:colOff>
                    <xdr:row>133</xdr:row>
                    <xdr:rowOff>0</xdr:rowOff>
                  </from>
                  <to>
                    <xdr:col>2</xdr:col>
                    <xdr:colOff>0</xdr:colOff>
                    <xdr:row>134</xdr:row>
                    <xdr:rowOff>0</xdr:rowOff>
                  </to>
                </anchor>
              </controlPr>
            </control>
          </mc:Choice>
        </mc:AlternateContent>
        <mc:AlternateContent xmlns:mc="http://schemas.openxmlformats.org/markup-compatibility/2006">
          <mc:Choice Requires="x14">
            <control shapeId="70243" r:id="rId66" name="Check Box 1635">
              <controlPr defaultSize="0" autoFill="0" autoLine="0" autoPict="0" altText="">
                <anchor moveWithCells="1">
                  <from>
                    <xdr:col>1</xdr:col>
                    <xdr:colOff>0</xdr:colOff>
                    <xdr:row>136</xdr:row>
                    <xdr:rowOff>0</xdr:rowOff>
                  </from>
                  <to>
                    <xdr:col>2</xdr:col>
                    <xdr:colOff>0</xdr:colOff>
                    <xdr:row>137</xdr:row>
                    <xdr:rowOff>0</xdr:rowOff>
                  </to>
                </anchor>
              </controlPr>
            </control>
          </mc:Choice>
        </mc:AlternateContent>
        <mc:AlternateContent xmlns:mc="http://schemas.openxmlformats.org/markup-compatibility/2006">
          <mc:Choice Requires="x14">
            <control shapeId="70244" r:id="rId67" name="Check Box 1636">
              <controlPr defaultSize="0" autoFill="0" autoLine="0" autoPict="0" altText="">
                <anchor moveWithCells="1">
                  <from>
                    <xdr:col>1</xdr:col>
                    <xdr:colOff>0</xdr:colOff>
                    <xdr:row>139</xdr:row>
                    <xdr:rowOff>0</xdr:rowOff>
                  </from>
                  <to>
                    <xdr:col>2</xdr:col>
                    <xdr:colOff>0</xdr:colOff>
                    <xdr:row>140</xdr:row>
                    <xdr:rowOff>0</xdr:rowOff>
                  </to>
                </anchor>
              </controlPr>
            </control>
          </mc:Choice>
        </mc:AlternateContent>
        <mc:AlternateContent xmlns:mc="http://schemas.openxmlformats.org/markup-compatibility/2006">
          <mc:Choice Requires="x14">
            <control shapeId="70245" r:id="rId68" name="Check Box 1637">
              <controlPr defaultSize="0" autoFill="0" autoLine="0" autoPict="0" altText="">
                <anchor moveWithCells="1">
                  <from>
                    <xdr:col>1</xdr:col>
                    <xdr:colOff>0</xdr:colOff>
                    <xdr:row>143</xdr:row>
                    <xdr:rowOff>0</xdr:rowOff>
                  </from>
                  <to>
                    <xdr:col>2</xdr:col>
                    <xdr:colOff>0</xdr:colOff>
                    <xdr:row>144</xdr:row>
                    <xdr:rowOff>0</xdr:rowOff>
                  </to>
                </anchor>
              </controlPr>
            </control>
          </mc:Choice>
        </mc:AlternateContent>
        <mc:AlternateContent xmlns:mc="http://schemas.openxmlformats.org/markup-compatibility/2006">
          <mc:Choice Requires="x14">
            <control shapeId="70246" r:id="rId69" name="Check Box 1638">
              <controlPr defaultSize="0" autoFill="0" autoLine="0" autoPict="0" altText="">
                <anchor moveWithCells="1">
                  <from>
                    <xdr:col>1</xdr:col>
                    <xdr:colOff>0</xdr:colOff>
                    <xdr:row>175</xdr:row>
                    <xdr:rowOff>0</xdr:rowOff>
                  </from>
                  <to>
                    <xdr:col>2</xdr:col>
                    <xdr:colOff>0</xdr:colOff>
                    <xdr:row>176</xdr:row>
                    <xdr:rowOff>0</xdr:rowOff>
                  </to>
                </anchor>
              </controlPr>
            </control>
          </mc:Choice>
        </mc:AlternateContent>
        <mc:AlternateContent xmlns:mc="http://schemas.openxmlformats.org/markup-compatibility/2006">
          <mc:Choice Requires="x14">
            <control shapeId="70247" r:id="rId70" name="Check Box 1639">
              <controlPr defaultSize="0" autoFill="0" autoLine="0" autoPict="0" altText="">
                <anchor moveWithCells="1">
                  <from>
                    <xdr:col>1</xdr:col>
                    <xdr:colOff>0</xdr:colOff>
                    <xdr:row>178</xdr:row>
                    <xdr:rowOff>0</xdr:rowOff>
                  </from>
                  <to>
                    <xdr:col>2</xdr:col>
                    <xdr:colOff>0</xdr:colOff>
                    <xdr:row>179</xdr:row>
                    <xdr:rowOff>0</xdr:rowOff>
                  </to>
                </anchor>
              </controlPr>
            </control>
          </mc:Choice>
        </mc:AlternateContent>
        <mc:AlternateContent xmlns:mc="http://schemas.openxmlformats.org/markup-compatibility/2006">
          <mc:Choice Requires="x14">
            <control shapeId="70248" r:id="rId71" name="Check Box 1640">
              <controlPr defaultSize="0" autoFill="0" autoLine="0" autoPict="0" altText="">
                <anchor moveWithCells="1">
                  <from>
                    <xdr:col>1</xdr:col>
                    <xdr:colOff>0</xdr:colOff>
                    <xdr:row>181</xdr:row>
                    <xdr:rowOff>0</xdr:rowOff>
                  </from>
                  <to>
                    <xdr:col>2</xdr:col>
                    <xdr:colOff>0</xdr:colOff>
                    <xdr:row>182</xdr:row>
                    <xdr:rowOff>0</xdr:rowOff>
                  </to>
                </anchor>
              </controlPr>
            </control>
          </mc:Choice>
        </mc:AlternateContent>
        <mc:AlternateContent xmlns:mc="http://schemas.openxmlformats.org/markup-compatibility/2006">
          <mc:Choice Requires="x14">
            <control shapeId="70249" r:id="rId72" name="Check Box 1641">
              <controlPr defaultSize="0" autoFill="0" autoLine="0" autoPict="0" altText="">
                <anchor moveWithCells="1">
                  <from>
                    <xdr:col>1</xdr:col>
                    <xdr:colOff>0</xdr:colOff>
                    <xdr:row>185</xdr:row>
                    <xdr:rowOff>0</xdr:rowOff>
                  </from>
                  <to>
                    <xdr:col>2</xdr:col>
                    <xdr:colOff>0</xdr:colOff>
                    <xdr:row>186</xdr:row>
                    <xdr:rowOff>0</xdr:rowOff>
                  </to>
                </anchor>
              </controlPr>
            </control>
          </mc:Choice>
        </mc:AlternateContent>
        <mc:AlternateContent xmlns:mc="http://schemas.openxmlformats.org/markup-compatibility/2006">
          <mc:Choice Requires="x14">
            <control shapeId="70250" r:id="rId73" name="Check Box 1642">
              <controlPr defaultSize="0" autoFill="0" autoLine="0" autoPict="0" altText="">
                <anchor moveWithCells="1">
                  <from>
                    <xdr:col>1</xdr:col>
                    <xdr:colOff>0</xdr:colOff>
                    <xdr:row>188</xdr:row>
                    <xdr:rowOff>0</xdr:rowOff>
                  </from>
                  <to>
                    <xdr:col>2</xdr:col>
                    <xdr:colOff>0</xdr:colOff>
                    <xdr:row>189</xdr:row>
                    <xdr:rowOff>0</xdr:rowOff>
                  </to>
                </anchor>
              </controlPr>
            </control>
          </mc:Choice>
        </mc:AlternateContent>
        <mc:AlternateContent xmlns:mc="http://schemas.openxmlformats.org/markup-compatibility/2006">
          <mc:Choice Requires="x14">
            <control shapeId="70251" r:id="rId74" name="Check Box 1643">
              <controlPr defaultSize="0" autoFill="0" autoLine="0" autoPict="0" altText="">
                <anchor moveWithCells="1">
                  <from>
                    <xdr:col>1</xdr:col>
                    <xdr:colOff>0</xdr:colOff>
                    <xdr:row>191</xdr:row>
                    <xdr:rowOff>0</xdr:rowOff>
                  </from>
                  <to>
                    <xdr:col>2</xdr:col>
                    <xdr:colOff>0</xdr:colOff>
                    <xdr:row>191</xdr:row>
                    <xdr:rowOff>228600</xdr:rowOff>
                  </to>
                </anchor>
              </controlPr>
            </control>
          </mc:Choice>
        </mc:AlternateContent>
        <mc:AlternateContent xmlns:mc="http://schemas.openxmlformats.org/markup-compatibility/2006">
          <mc:Choice Requires="x14">
            <control shapeId="70252" r:id="rId75" name="Check Box 1644">
              <controlPr defaultSize="0" autoFill="0" autoLine="0" autoPict="0" altText="">
                <anchor moveWithCells="1">
                  <from>
                    <xdr:col>1</xdr:col>
                    <xdr:colOff>0</xdr:colOff>
                    <xdr:row>146</xdr:row>
                    <xdr:rowOff>0</xdr:rowOff>
                  </from>
                  <to>
                    <xdr:col>2</xdr:col>
                    <xdr:colOff>0</xdr:colOff>
                    <xdr:row>147</xdr:row>
                    <xdr:rowOff>0</xdr:rowOff>
                  </to>
                </anchor>
              </controlPr>
            </control>
          </mc:Choice>
        </mc:AlternateContent>
        <mc:AlternateContent xmlns:mc="http://schemas.openxmlformats.org/markup-compatibility/2006">
          <mc:Choice Requires="x14">
            <control shapeId="70253" r:id="rId76" name="Check Box 1645">
              <controlPr defaultSize="0" autoFill="0" autoLine="0" autoPict="0" altText="">
                <anchor moveWithCells="1">
                  <from>
                    <xdr:col>1</xdr:col>
                    <xdr:colOff>0</xdr:colOff>
                    <xdr:row>149</xdr:row>
                    <xdr:rowOff>0</xdr:rowOff>
                  </from>
                  <to>
                    <xdr:col>2</xdr:col>
                    <xdr:colOff>0</xdr:colOff>
                    <xdr:row>150</xdr:row>
                    <xdr:rowOff>0</xdr:rowOff>
                  </to>
                </anchor>
              </controlPr>
            </control>
          </mc:Choice>
        </mc:AlternateContent>
        <mc:AlternateContent xmlns:mc="http://schemas.openxmlformats.org/markup-compatibility/2006">
          <mc:Choice Requires="x14">
            <control shapeId="70254" r:id="rId77" name="Check Box 1646">
              <controlPr defaultSize="0" autoFill="0" autoLine="0" autoPict="0" altText="">
                <anchor moveWithCells="1">
                  <from>
                    <xdr:col>1</xdr:col>
                    <xdr:colOff>0</xdr:colOff>
                    <xdr:row>152</xdr:row>
                    <xdr:rowOff>0</xdr:rowOff>
                  </from>
                  <to>
                    <xdr:col>2</xdr:col>
                    <xdr:colOff>0</xdr:colOff>
                    <xdr:row>153</xdr:row>
                    <xdr:rowOff>0</xdr:rowOff>
                  </to>
                </anchor>
              </controlPr>
            </control>
          </mc:Choice>
        </mc:AlternateContent>
        <mc:AlternateContent xmlns:mc="http://schemas.openxmlformats.org/markup-compatibility/2006">
          <mc:Choice Requires="x14">
            <control shapeId="70255" r:id="rId78" name="Check Box 1647">
              <controlPr defaultSize="0" autoFill="0" autoLine="0" autoPict="0" altText="">
                <anchor moveWithCells="1">
                  <from>
                    <xdr:col>1</xdr:col>
                    <xdr:colOff>0</xdr:colOff>
                    <xdr:row>155</xdr:row>
                    <xdr:rowOff>0</xdr:rowOff>
                  </from>
                  <to>
                    <xdr:col>2</xdr:col>
                    <xdr:colOff>0</xdr:colOff>
                    <xdr:row>156</xdr:row>
                    <xdr:rowOff>0</xdr:rowOff>
                  </to>
                </anchor>
              </controlPr>
            </control>
          </mc:Choice>
        </mc:AlternateContent>
        <mc:AlternateContent xmlns:mc="http://schemas.openxmlformats.org/markup-compatibility/2006">
          <mc:Choice Requires="x14">
            <control shapeId="70256" r:id="rId79" name="Check Box 1648">
              <controlPr defaultSize="0" autoFill="0" autoLine="0" autoPict="0" altText="">
                <anchor moveWithCells="1">
                  <from>
                    <xdr:col>1</xdr:col>
                    <xdr:colOff>0</xdr:colOff>
                    <xdr:row>158</xdr:row>
                    <xdr:rowOff>0</xdr:rowOff>
                  </from>
                  <to>
                    <xdr:col>2</xdr:col>
                    <xdr:colOff>0</xdr:colOff>
                    <xdr:row>159</xdr:row>
                    <xdr:rowOff>0</xdr:rowOff>
                  </to>
                </anchor>
              </controlPr>
            </control>
          </mc:Choice>
        </mc:AlternateContent>
        <mc:AlternateContent xmlns:mc="http://schemas.openxmlformats.org/markup-compatibility/2006">
          <mc:Choice Requires="x14">
            <control shapeId="70257" r:id="rId80" name="Check Box 1649">
              <controlPr defaultSize="0" autoFill="0" autoLine="0" autoPict="0" altText="">
                <anchor moveWithCells="1">
                  <from>
                    <xdr:col>1</xdr:col>
                    <xdr:colOff>0</xdr:colOff>
                    <xdr:row>161</xdr:row>
                    <xdr:rowOff>0</xdr:rowOff>
                  </from>
                  <to>
                    <xdr:col>2</xdr:col>
                    <xdr:colOff>0</xdr:colOff>
                    <xdr:row>162</xdr:row>
                    <xdr:rowOff>0</xdr:rowOff>
                  </to>
                </anchor>
              </controlPr>
            </control>
          </mc:Choice>
        </mc:AlternateContent>
        <mc:AlternateContent xmlns:mc="http://schemas.openxmlformats.org/markup-compatibility/2006">
          <mc:Choice Requires="x14">
            <control shapeId="70258" r:id="rId81" name="Check Box 1650">
              <controlPr defaultSize="0" autoFill="0" autoLine="0" autoPict="0" altText="">
                <anchor moveWithCells="1">
                  <from>
                    <xdr:col>1</xdr:col>
                    <xdr:colOff>0</xdr:colOff>
                    <xdr:row>164</xdr:row>
                    <xdr:rowOff>0</xdr:rowOff>
                  </from>
                  <to>
                    <xdr:col>2</xdr:col>
                    <xdr:colOff>0</xdr:colOff>
                    <xdr:row>165</xdr:row>
                    <xdr:rowOff>0</xdr:rowOff>
                  </to>
                </anchor>
              </controlPr>
            </control>
          </mc:Choice>
        </mc:AlternateContent>
        <mc:AlternateContent xmlns:mc="http://schemas.openxmlformats.org/markup-compatibility/2006">
          <mc:Choice Requires="x14">
            <control shapeId="70259" r:id="rId82" name="Check Box 1651">
              <controlPr defaultSize="0" autoFill="0" autoLine="0" autoPict="0" altText="">
                <anchor moveWithCells="1">
                  <from>
                    <xdr:col>1</xdr:col>
                    <xdr:colOff>0</xdr:colOff>
                    <xdr:row>168</xdr:row>
                    <xdr:rowOff>0</xdr:rowOff>
                  </from>
                  <to>
                    <xdr:col>2</xdr:col>
                    <xdr:colOff>0</xdr:colOff>
                    <xdr:row>169</xdr:row>
                    <xdr:rowOff>0</xdr:rowOff>
                  </to>
                </anchor>
              </controlPr>
            </control>
          </mc:Choice>
        </mc:AlternateContent>
        <mc:AlternateContent xmlns:mc="http://schemas.openxmlformats.org/markup-compatibility/2006">
          <mc:Choice Requires="x14">
            <control shapeId="70260" r:id="rId83" name="Check Box 1652">
              <controlPr defaultSize="0" autoFill="0" autoLine="0" autoPict="0" altText="">
                <anchor moveWithCells="1">
                  <from>
                    <xdr:col>1</xdr:col>
                    <xdr:colOff>0</xdr:colOff>
                    <xdr:row>171</xdr:row>
                    <xdr:rowOff>0</xdr:rowOff>
                  </from>
                  <to>
                    <xdr:col>2</xdr:col>
                    <xdr:colOff>0</xdr:colOff>
                    <xdr:row>172</xdr:row>
                    <xdr:rowOff>0</xdr:rowOff>
                  </to>
                </anchor>
              </controlPr>
            </control>
          </mc:Choice>
        </mc:AlternateContent>
        <mc:AlternateContent xmlns:mc="http://schemas.openxmlformats.org/markup-compatibility/2006">
          <mc:Choice Requires="x14">
            <control shapeId="70261" r:id="rId84" name="Check Box 1653">
              <controlPr defaultSize="0" autoFill="0" autoLine="0" autoPict="0" altText="">
                <anchor moveWithCells="1">
                  <from>
                    <xdr:col>1</xdr:col>
                    <xdr:colOff>0</xdr:colOff>
                    <xdr:row>195</xdr:row>
                    <xdr:rowOff>0</xdr:rowOff>
                  </from>
                  <to>
                    <xdr:col>2</xdr:col>
                    <xdr:colOff>0</xdr:colOff>
                    <xdr:row>195</xdr:row>
                    <xdr:rowOff>228600</xdr:rowOff>
                  </to>
                </anchor>
              </controlPr>
            </control>
          </mc:Choice>
        </mc:AlternateContent>
        <mc:AlternateContent xmlns:mc="http://schemas.openxmlformats.org/markup-compatibility/2006">
          <mc:Choice Requires="x14">
            <control shapeId="70262" r:id="rId85" name="Check Box 1654">
              <controlPr defaultSize="0" autoFill="0" autoLine="0" autoPict="0" altText="">
                <anchor moveWithCells="1">
                  <from>
                    <xdr:col>1</xdr:col>
                    <xdr:colOff>0</xdr:colOff>
                    <xdr:row>198</xdr:row>
                    <xdr:rowOff>0</xdr:rowOff>
                  </from>
                  <to>
                    <xdr:col>2</xdr:col>
                    <xdr:colOff>0</xdr:colOff>
                    <xdr:row>199</xdr:row>
                    <xdr:rowOff>0</xdr:rowOff>
                  </to>
                </anchor>
              </controlPr>
            </control>
          </mc:Choice>
        </mc:AlternateContent>
        <mc:AlternateContent xmlns:mc="http://schemas.openxmlformats.org/markup-compatibility/2006">
          <mc:Choice Requires="x14">
            <control shapeId="70263" r:id="rId86" name="Check Box 1655">
              <controlPr defaultSize="0" autoFill="0" autoLine="0" autoPict="0" altText="">
                <anchor moveWithCells="1">
                  <from>
                    <xdr:col>1</xdr:col>
                    <xdr:colOff>0</xdr:colOff>
                    <xdr:row>201</xdr:row>
                    <xdr:rowOff>0</xdr:rowOff>
                  </from>
                  <to>
                    <xdr:col>2</xdr:col>
                    <xdr:colOff>0</xdr:colOff>
                    <xdr:row>202</xdr:row>
                    <xdr:rowOff>0</xdr:rowOff>
                  </to>
                </anchor>
              </controlPr>
            </control>
          </mc:Choice>
        </mc:AlternateContent>
        <mc:AlternateContent xmlns:mc="http://schemas.openxmlformats.org/markup-compatibility/2006">
          <mc:Choice Requires="x14">
            <control shapeId="70264" r:id="rId87" name="Check Box 1656">
              <controlPr defaultSize="0" autoFill="0" autoLine="0" autoPict="0" altText="">
                <anchor moveWithCells="1">
                  <from>
                    <xdr:col>1</xdr:col>
                    <xdr:colOff>0</xdr:colOff>
                    <xdr:row>204</xdr:row>
                    <xdr:rowOff>0</xdr:rowOff>
                  </from>
                  <to>
                    <xdr:col>2</xdr:col>
                    <xdr:colOff>0</xdr:colOff>
                    <xdr:row>205</xdr:row>
                    <xdr:rowOff>0</xdr:rowOff>
                  </to>
                </anchor>
              </controlPr>
            </control>
          </mc:Choice>
        </mc:AlternateContent>
        <mc:AlternateContent xmlns:mc="http://schemas.openxmlformats.org/markup-compatibility/2006">
          <mc:Choice Requires="x14">
            <control shapeId="70265" r:id="rId88" name="Check Box 1657">
              <controlPr defaultSize="0" autoFill="0" autoLine="0" autoPict="0" altText="">
                <anchor moveWithCells="1">
                  <from>
                    <xdr:col>1</xdr:col>
                    <xdr:colOff>0</xdr:colOff>
                    <xdr:row>207</xdr:row>
                    <xdr:rowOff>0</xdr:rowOff>
                  </from>
                  <to>
                    <xdr:col>2</xdr:col>
                    <xdr:colOff>0</xdr:colOff>
                    <xdr:row>208</xdr:row>
                    <xdr:rowOff>0</xdr:rowOff>
                  </to>
                </anchor>
              </controlPr>
            </control>
          </mc:Choice>
        </mc:AlternateContent>
        <mc:AlternateContent xmlns:mc="http://schemas.openxmlformats.org/markup-compatibility/2006">
          <mc:Choice Requires="x14">
            <control shapeId="70266" r:id="rId89" name="Check Box 1658">
              <controlPr defaultSize="0" autoFill="0" autoLine="0" autoPict="0" altText="">
                <anchor moveWithCells="1">
                  <from>
                    <xdr:col>1</xdr:col>
                    <xdr:colOff>0</xdr:colOff>
                    <xdr:row>210</xdr:row>
                    <xdr:rowOff>0</xdr:rowOff>
                  </from>
                  <to>
                    <xdr:col>2</xdr:col>
                    <xdr:colOff>0</xdr:colOff>
                    <xdr:row>211</xdr:row>
                    <xdr:rowOff>0</xdr:rowOff>
                  </to>
                </anchor>
              </controlPr>
            </control>
          </mc:Choice>
        </mc:AlternateContent>
        <mc:AlternateContent xmlns:mc="http://schemas.openxmlformats.org/markup-compatibility/2006">
          <mc:Choice Requires="x14">
            <control shapeId="70267" r:id="rId90" name="Check Box 1659">
              <controlPr defaultSize="0" autoFill="0" autoLine="0" autoPict="0" altText="">
                <anchor moveWithCells="1">
                  <from>
                    <xdr:col>1</xdr:col>
                    <xdr:colOff>0</xdr:colOff>
                    <xdr:row>213</xdr:row>
                    <xdr:rowOff>0</xdr:rowOff>
                  </from>
                  <to>
                    <xdr:col>2</xdr:col>
                    <xdr:colOff>0</xdr:colOff>
                    <xdr:row>214</xdr:row>
                    <xdr:rowOff>0</xdr:rowOff>
                  </to>
                </anchor>
              </controlPr>
            </control>
          </mc:Choice>
        </mc:AlternateContent>
        <mc:AlternateContent xmlns:mc="http://schemas.openxmlformats.org/markup-compatibility/2006">
          <mc:Choice Requires="x14">
            <control shapeId="70268" r:id="rId91" name="Check Box 1660">
              <controlPr defaultSize="0" autoFill="0" autoLine="0" autoPict="0" altText="">
                <anchor moveWithCells="1">
                  <from>
                    <xdr:col>1</xdr:col>
                    <xdr:colOff>0</xdr:colOff>
                    <xdr:row>216</xdr:row>
                    <xdr:rowOff>0</xdr:rowOff>
                  </from>
                  <to>
                    <xdr:col>2</xdr:col>
                    <xdr:colOff>0</xdr:colOff>
                    <xdr:row>217</xdr:row>
                    <xdr:rowOff>0</xdr:rowOff>
                  </to>
                </anchor>
              </controlPr>
            </control>
          </mc:Choice>
        </mc:AlternateContent>
        <mc:AlternateContent xmlns:mc="http://schemas.openxmlformats.org/markup-compatibility/2006">
          <mc:Choice Requires="x14">
            <control shapeId="70269" r:id="rId92" name="Check Box 1661">
              <controlPr defaultSize="0" autoFill="0" autoLine="0" autoPict="0" altText="">
                <anchor moveWithCells="1">
                  <from>
                    <xdr:col>1</xdr:col>
                    <xdr:colOff>0</xdr:colOff>
                    <xdr:row>219</xdr:row>
                    <xdr:rowOff>0</xdr:rowOff>
                  </from>
                  <to>
                    <xdr:col>2</xdr:col>
                    <xdr:colOff>0</xdr:colOff>
                    <xdr:row>220</xdr:row>
                    <xdr:rowOff>0</xdr:rowOff>
                  </to>
                </anchor>
              </controlPr>
            </control>
          </mc:Choice>
        </mc:AlternateContent>
        <mc:AlternateContent xmlns:mc="http://schemas.openxmlformats.org/markup-compatibility/2006">
          <mc:Choice Requires="x14">
            <control shapeId="70270" r:id="rId93" name="Check Box 1662">
              <controlPr defaultSize="0" autoFill="0" autoLine="0" autoPict="0" altText="">
                <anchor moveWithCells="1">
                  <from>
                    <xdr:col>1</xdr:col>
                    <xdr:colOff>0</xdr:colOff>
                    <xdr:row>253</xdr:row>
                    <xdr:rowOff>0</xdr:rowOff>
                  </from>
                  <to>
                    <xdr:col>2</xdr:col>
                    <xdr:colOff>0</xdr:colOff>
                    <xdr:row>254</xdr:row>
                    <xdr:rowOff>0</xdr:rowOff>
                  </to>
                </anchor>
              </controlPr>
            </control>
          </mc:Choice>
        </mc:AlternateContent>
        <mc:AlternateContent xmlns:mc="http://schemas.openxmlformats.org/markup-compatibility/2006">
          <mc:Choice Requires="x14">
            <control shapeId="70271" r:id="rId94" name="Check Box 1663">
              <controlPr defaultSize="0" autoFill="0" autoLine="0" autoPict="0" altText="">
                <anchor moveWithCells="1">
                  <from>
                    <xdr:col>1</xdr:col>
                    <xdr:colOff>0</xdr:colOff>
                    <xdr:row>257</xdr:row>
                    <xdr:rowOff>0</xdr:rowOff>
                  </from>
                  <to>
                    <xdr:col>2</xdr:col>
                    <xdr:colOff>0</xdr:colOff>
                    <xdr:row>258</xdr:row>
                    <xdr:rowOff>0</xdr:rowOff>
                  </to>
                </anchor>
              </controlPr>
            </control>
          </mc:Choice>
        </mc:AlternateContent>
        <mc:AlternateContent xmlns:mc="http://schemas.openxmlformats.org/markup-compatibility/2006">
          <mc:Choice Requires="x14">
            <control shapeId="70272" r:id="rId95" name="Check Box 1664">
              <controlPr defaultSize="0" autoFill="0" autoLine="0" autoPict="0" altText="">
                <anchor moveWithCells="1">
                  <from>
                    <xdr:col>1</xdr:col>
                    <xdr:colOff>0</xdr:colOff>
                    <xdr:row>260</xdr:row>
                    <xdr:rowOff>0</xdr:rowOff>
                  </from>
                  <to>
                    <xdr:col>2</xdr:col>
                    <xdr:colOff>0</xdr:colOff>
                    <xdr:row>261</xdr:row>
                    <xdr:rowOff>0</xdr:rowOff>
                  </to>
                </anchor>
              </controlPr>
            </control>
          </mc:Choice>
        </mc:AlternateContent>
        <mc:AlternateContent xmlns:mc="http://schemas.openxmlformats.org/markup-compatibility/2006">
          <mc:Choice Requires="x14">
            <control shapeId="70273" r:id="rId96" name="Check Box 1665">
              <controlPr defaultSize="0" autoFill="0" autoLine="0" autoPict="0" altText="">
                <anchor moveWithCells="1">
                  <from>
                    <xdr:col>1</xdr:col>
                    <xdr:colOff>0</xdr:colOff>
                    <xdr:row>263</xdr:row>
                    <xdr:rowOff>0</xdr:rowOff>
                  </from>
                  <to>
                    <xdr:col>2</xdr:col>
                    <xdr:colOff>0</xdr:colOff>
                    <xdr:row>264</xdr:row>
                    <xdr:rowOff>0</xdr:rowOff>
                  </to>
                </anchor>
              </controlPr>
            </control>
          </mc:Choice>
        </mc:AlternateContent>
        <mc:AlternateContent xmlns:mc="http://schemas.openxmlformats.org/markup-compatibility/2006">
          <mc:Choice Requires="x14">
            <control shapeId="70274" r:id="rId97" name="Check Box 1666">
              <controlPr defaultSize="0" autoFill="0" autoLine="0" autoPict="0" altText="">
                <anchor moveWithCells="1">
                  <from>
                    <xdr:col>1</xdr:col>
                    <xdr:colOff>0</xdr:colOff>
                    <xdr:row>266</xdr:row>
                    <xdr:rowOff>0</xdr:rowOff>
                  </from>
                  <to>
                    <xdr:col>2</xdr:col>
                    <xdr:colOff>0</xdr:colOff>
                    <xdr:row>267</xdr:row>
                    <xdr:rowOff>0</xdr:rowOff>
                  </to>
                </anchor>
              </controlPr>
            </control>
          </mc:Choice>
        </mc:AlternateContent>
        <mc:AlternateContent xmlns:mc="http://schemas.openxmlformats.org/markup-compatibility/2006">
          <mc:Choice Requires="x14">
            <control shapeId="70275" r:id="rId98" name="Check Box 1667">
              <controlPr defaultSize="0" autoFill="0" autoLine="0" autoPict="0" altText="">
                <anchor moveWithCells="1">
                  <from>
                    <xdr:col>1</xdr:col>
                    <xdr:colOff>0</xdr:colOff>
                    <xdr:row>269</xdr:row>
                    <xdr:rowOff>0</xdr:rowOff>
                  </from>
                  <to>
                    <xdr:col>2</xdr:col>
                    <xdr:colOff>0</xdr:colOff>
                    <xdr:row>270</xdr:row>
                    <xdr:rowOff>0</xdr:rowOff>
                  </to>
                </anchor>
              </controlPr>
            </control>
          </mc:Choice>
        </mc:AlternateContent>
        <mc:AlternateContent xmlns:mc="http://schemas.openxmlformats.org/markup-compatibility/2006">
          <mc:Choice Requires="x14">
            <control shapeId="70276" r:id="rId99" name="Check Box 1668">
              <controlPr defaultSize="0" autoFill="0" autoLine="0" autoPict="0" altText="">
                <anchor moveWithCells="1">
                  <from>
                    <xdr:col>1</xdr:col>
                    <xdr:colOff>0</xdr:colOff>
                    <xdr:row>223</xdr:row>
                    <xdr:rowOff>0</xdr:rowOff>
                  </from>
                  <to>
                    <xdr:col>2</xdr:col>
                    <xdr:colOff>0</xdr:colOff>
                    <xdr:row>224</xdr:row>
                    <xdr:rowOff>0</xdr:rowOff>
                  </to>
                </anchor>
              </controlPr>
            </control>
          </mc:Choice>
        </mc:AlternateContent>
        <mc:AlternateContent xmlns:mc="http://schemas.openxmlformats.org/markup-compatibility/2006">
          <mc:Choice Requires="x14">
            <control shapeId="70277" r:id="rId100" name="Check Box 1669">
              <controlPr defaultSize="0" autoFill="0" autoLine="0" autoPict="0" altText="">
                <anchor moveWithCells="1">
                  <from>
                    <xdr:col>1</xdr:col>
                    <xdr:colOff>0</xdr:colOff>
                    <xdr:row>226</xdr:row>
                    <xdr:rowOff>0</xdr:rowOff>
                  </from>
                  <to>
                    <xdr:col>2</xdr:col>
                    <xdr:colOff>0</xdr:colOff>
                    <xdr:row>227</xdr:row>
                    <xdr:rowOff>0</xdr:rowOff>
                  </to>
                </anchor>
              </controlPr>
            </control>
          </mc:Choice>
        </mc:AlternateContent>
        <mc:AlternateContent xmlns:mc="http://schemas.openxmlformats.org/markup-compatibility/2006">
          <mc:Choice Requires="x14">
            <control shapeId="70278" r:id="rId101" name="Check Box 1670">
              <controlPr defaultSize="0" autoFill="0" autoLine="0" autoPict="0" altText="">
                <anchor moveWithCells="1">
                  <from>
                    <xdr:col>1</xdr:col>
                    <xdr:colOff>0</xdr:colOff>
                    <xdr:row>230</xdr:row>
                    <xdr:rowOff>0</xdr:rowOff>
                  </from>
                  <to>
                    <xdr:col>2</xdr:col>
                    <xdr:colOff>0</xdr:colOff>
                    <xdr:row>231</xdr:row>
                    <xdr:rowOff>0</xdr:rowOff>
                  </to>
                </anchor>
              </controlPr>
            </control>
          </mc:Choice>
        </mc:AlternateContent>
        <mc:AlternateContent xmlns:mc="http://schemas.openxmlformats.org/markup-compatibility/2006">
          <mc:Choice Requires="x14">
            <control shapeId="70279" r:id="rId102" name="Check Box 1671">
              <controlPr defaultSize="0" autoFill="0" autoLine="0" autoPict="0" altText="">
                <anchor moveWithCells="1">
                  <from>
                    <xdr:col>1</xdr:col>
                    <xdr:colOff>0</xdr:colOff>
                    <xdr:row>234</xdr:row>
                    <xdr:rowOff>0</xdr:rowOff>
                  </from>
                  <to>
                    <xdr:col>2</xdr:col>
                    <xdr:colOff>0</xdr:colOff>
                    <xdr:row>235</xdr:row>
                    <xdr:rowOff>0</xdr:rowOff>
                  </to>
                </anchor>
              </controlPr>
            </control>
          </mc:Choice>
        </mc:AlternateContent>
        <mc:AlternateContent xmlns:mc="http://schemas.openxmlformats.org/markup-compatibility/2006">
          <mc:Choice Requires="x14">
            <control shapeId="70280" r:id="rId103" name="Check Box 1672">
              <controlPr defaultSize="0" autoFill="0" autoLine="0" autoPict="0" altText="">
                <anchor moveWithCells="1">
                  <from>
                    <xdr:col>1</xdr:col>
                    <xdr:colOff>0</xdr:colOff>
                    <xdr:row>237</xdr:row>
                    <xdr:rowOff>0</xdr:rowOff>
                  </from>
                  <to>
                    <xdr:col>2</xdr:col>
                    <xdr:colOff>0</xdr:colOff>
                    <xdr:row>238</xdr:row>
                    <xdr:rowOff>0</xdr:rowOff>
                  </to>
                </anchor>
              </controlPr>
            </control>
          </mc:Choice>
        </mc:AlternateContent>
        <mc:AlternateContent xmlns:mc="http://schemas.openxmlformats.org/markup-compatibility/2006">
          <mc:Choice Requires="x14">
            <control shapeId="70281" r:id="rId104" name="Check Box 1673">
              <controlPr defaultSize="0" autoFill="0" autoLine="0" autoPict="0" altText="">
                <anchor moveWithCells="1">
                  <from>
                    <xdr:col>1</xdr:col>
                    <xdr:colOff>0</xdr:colOff>
                    <xdr:row>240</xdr:row>
                    <xdr:rowOff>0</xdr:rowOff>
                  </from>
                  <to>
                    <xdr:col>2</xdr:col>
                    <xdr:colOff>0</xdr:colOff>
                    <xdr:row>241</xdr:row>
                    <xdr:rowOff>0</xdr:rowOff>
                  </to>
                </anchor>
              </controlPr>
            </control>
          </mc:Choice>
        </mc:AlternateContent>
        <mc:AlternateContent xmlns:mc="http://schemas.openxmlformats.org/markup-compatibility/2006">
          <mc:Choice Requires="x14">
            <control shapeId="70282" r:id="rId105" name="Check Box 1674">
              <controlPr defaultSize="0" autoFill="0" autoLine="0" autoPict="0" altText="">
                <anchor moveWithCells="1">
                  <from>
                    <xdr:col>1</xdr:col>
                    <xdr:colOff>0</xdr:colOff>
                    <xdr:row>243</xdr:row>
                    <xdr:rowOff>0</xdr:rowOff>
                  </from>
                  <to>
                    <xdr:col>2</xdr:col>
                    <xdr:colOff>0</xdr:colOff>
                    <xdr:row>244</xdr:row>
                    <xdr:rowOff>0</xdr:rowOff>
                  </to>
                </anchor>
              </controlPr>
            </control>
          </mc:Choice>
        </mc:AlternateContent>
        <mc:AlternateContent xmlns:mc="http://schemas.openxmlformats.org/markup-compatibility/2006">
          <mc:Choice Requires="x14">
            <control shapeId="70283" r:id="rId106" name="Check Box 1675">
              <controlPr defaultSize="0" autoFill="0" autoLine="0" autoPict="0" altText="">
                <anchor moveWithCells="1">
                  <from>
                    <xdr:col>1</xdr:col>
                    <xdr:colOff>0</xdr:colOff>
                    <xdr:row>247</xdr:row>
                    <xdr:rowOff>0</xdr:rowOff>
                  </from>
                  <to>
                    <xdr:col>2</xdr:col>
                    <xdr:colOff>0</xdr:colOff>
                    <xdr:row>248</xdr:row>
                    <xdr:rowOff>0</xdr:rowOff>
                  </to>
                </anchor>
              </controlPr>
            </control>
          </mc:Choice>
        </mc:AlternateContent>
        <mc:AlternateContent xmlns:mc="http://schemas.openxmlformats.org/markup-compatibility/2006">
          <mc:Choice Requires="x14">
            <control shapeId="70284" r:id="rId107" name="Check Box 1676">
              <controlPr defaultSize="0" autoFill="0" autoLine="0" autoPict="0" altText="">
                <anchor moveWithCells="1">
                  <from>
                    <xdr:col>1</xdr:col>
                    <xdr:colOff>0</xdr:colOff>
                    <xdr:row>250</xdr:row>
                    <xdr:rowOff>0</xdr:rowOff>
                  </from>
                  <to>
                    <xdr:col>2</xdr:col>
                    <xdr:colOff>0</xdr:colOff>
                    <xdr:row>251</xdr:row>
                    <xdr:rowOff>0</xdr:rowOff>
                  </to>
                </anchor>
              </controlPr>
            </control>
          </mc:Choice>
        </mc:AlternateContent>
        <mc:AlternateContent xmlns:mc="http://schemas.openxmlformats.org/markup-compatibility/2006">
          <mc:Choice Requires="x14">
            <control shapeId="70285" r:id="rId108" name="Check Box 1677">
              <controlPr defaultSize="0" autoFill="0" autoLine="0" autoPict="0" altText="">
                <anchor moveWithCells="1">
                  <from>
                    <xdr:col>1</xdr:col>
                    <xdr:colOff>0</xdr:colOff>
                    <xdr:row>425</xdr:row>
                    <xdr:rowOff>0</xdr:rowOff>
                  </from>
                  <to>
                    <xdr:col>2</xdr:col>
                    <xdr:colOff>0</xdr:colOff>
                    <xdr:row>426</xdr:row>
                    <xdr:rowOff>0</xdr:rowOff>
                  </to>
                </anchor>
              </controlPr>
            </control>
          </mc:Choice>
        </mc:AlternateContent>
        <mc:AlternateContent xmlns:mc="http://schemas.openxmlformats.org/markup-compatibility/2006">
          <mc:Choice Requires="x14">
            <control shapeId="70286" r:id="rId109" name="Check Box 1678">
              <controlPr defaultSize="0" autoFill="0" autoLine="0" autoPict="0" altText="">
                <anchor moveWithCells="1">
                  <from>
                    <xdr:col>1</xdr:col>
                    <xdr:colOff>0</xdr:colOff>
                    <xdr:row>405</xdr:row>
                    <xdr:rowOff>0</xdr:rowOff>
                  </from>
                  <to>
                    <xdr:col>2</xdr:col>
                    <xdr:colOff>0</xdr:colOff>
                    <xdr:row>406</xdr:row>
                    <xdr:rowOff>0</xdr:rowOff>
                  </to>
                </anchor>
              </controlPr>
            </control>
          </mc:Choice>
        </mc:AlternateContent>
        <mc:AlternateContent xmlns:mc="http://schemas.openxmlformats.org/markup-compatibility/2006">
          <mc:Choice Requires="x14">
            <control shapeId="70287" r:id="rId110" name="Check Box 1679">
              <controlPr defaultSize="0" autoFill="0" autoLine="0" autoPict="0" altText="">
                <anchor moveWithCells="1">
                  <from>
                    <xdr:col>1</xdr:col>
                    <xdr:colOff>0</xdr:colOff>
                    <xdr:row>408</xdr:row>
                    <xdr:rowOff>0</xdr:rowOff>
                  </from>
                  <to>
                    <xdr:col>2</xdr:col>
                    <xdr:colOff>0</xdr:colOff>
                    <xdr:row>409</xdr:row>
                    <xdr:rowOff>0</xdr:rowOff>
                  </to>
                </anchor>
              </controlPr>
            </control>
          </mc:Choice>
        </mc:AlternateContent>
        <mc:AlternateContent xmlns:mc="http://schemas.openxmlformats.org/markup-compatibility/2006">
          <mc:Choice Requires="x14">
            <control shapeId="70288" r:id="rId111" name="Check Box 1680">
              <controlPr defaultSize="0" autoFill="0" autoLine="0" autoPict="0" altText="">
                <anchor moveWithCells="1">
                  <from>
                    <xdr:col>1</xdr:col>
                    <xdr:colOff>0</xdr:colOff>
                    <xdr:row>379</xdr:row>
                    <xdr:rowOff>0</xdr:rowOff>
                  </from>
                  <to>
                    <xdr:col>2</xdr:col>
                    <xdr:colOff>0</xdr:colOff>
                    <xdr:row>380</xdr:row>
                    <xdr:rowOff>0</xdr:rowOff>
                  </to>
                </anchor>
              </controlPr>
            </control>
          </mc:Choice>
        </mc:AlternateContent>
        <mc:AlternateContent xmlns:mc="http://schemas.openxmlformats.org/markup-compatibility/2006">
          <mc:Choice Requires="x14">
            <control shapeId="70289" r:id="rId112" name="Check Box 1681">
              <controlPr defaultSize="0" autoFill="0" autoLine="0" autoPict="0" altText="">
                <anchor moveWithCells="1">
                  <from>
                    <xdr:col>1</xdr:col>
                    <xdr:colOff>0</xdr:colOff>
                    <xdr:row>272</xdr:row>
                    <xdr:rowOff>0</xdr:rowOff>
                  </from>
                  <to>
                    <xdr:col>2</xdr:col>
                    <xdr:colOff>0</xdr:colOff>
                    <xdr:row>273</xdr:row>
                    <xdr:rowOff>0</xdr:rowOff>
                  </to>
                </anchor>
              </controlPr>
            </control>
          </mc:Choice>
        </mc:AlternateContent>
        <mc:AlternateContent xmlns:mc="http://schemas.openxmlformats.org/markup-compatibility/2006">
          <mc:Choice Requires="x14">
            <control shapeId="70290" r:id="rId113" name="Check Box 1682">
              <controlPr defaultSize="0" autoFill="0" autoLine="0" autoPict="0" altText="">
                <anchor moveWithCells="1">
                  <from>
                    <xdr:col>1</xdr:col>
                    <xdr:colOff>0</xdr:colOff>
                    <xdr:row>275</xdr:row>
                    <xdr:rowOff>0</xdr:rowOff>
                  </from>
                  <to>
                    <xdr:col>2</xdr:col>
                    <xdr:colOff>0</xdr:colOff>
                    <xdr:row>276</xdr:row>
                    <xdr:rowOff>0</xdr:rowOff>
                  </to>
                </anchor>
              </controlPr>
            </control>
          </mc:Choice>
        </mc:AlternateContent>
        <mc:AlternateContent xmlns:mc="http://schemas.openxmlformats.org/markup-compatibility/2006">
          <mc:Choice Requires="x14">
            <control shapeId="70291" r:id="rId114" name="Check Box 1683">
              <controlPr defaultSize="0" autoFill="0" autoLine="0" autoPict="0" altText="">
                <anchor moveWithCells="1">
                  <from>
                    <xdr:col>1</xdr:col>
                    <xdr:colOff>0</xdr:colOff>
                    <xdr:row>278</xdr:row>
                    <xdr:rowOff>0</xdr:rowOff>
                  </from>
                  <to>
                    <xdr:col>2</xdr:col>
                    <xdr:colOff>0</xdr:colOff>
                    <xdr:row>279</xdr:row>
                    <xdr:rowOff>0</xdr:rowOff>
                  </to>
                </anchor>
              </controlPr>
            </control>
          </mc:Choice>
        </mc:AlternateContent>
        <mc:AlternateContent xmlns:mc="http://schemas.openxmlformats.org/markup-compatibility/2006">
          <mc:Choice Requires="x14">
            <control shapeId="70292" r:id="rId115" name="Check Box 1684">
              <controlPr defaultSize="0" autoFill="0" autoLine="0" autoPict="0" altText="">
                <anchor moveWithCells="1">
                  <from>
                    <xdr:col>1</xdr:col>
                    <xdr:colOff>0</xdr:colOff>
                    <xdr:row>281</xdr:row>
                    <xdr:rowOff>0</xdr:rowOff>
                  </from>
                  <to>
                    <xdr:col>2</xdr:col>
                    <xdr:colOff>0</xdr:colOff>
                    <xdr:row>282</xdr:row>
                    <xdr:rowOff>0</xdr:rowOff>
                  </to>
                </anchor>
              </controlPr>
            </control>
          </mc:Choice>
        </mc:AlternateContent>
        <mc:AlternateContent xmlns:mc="http://schemas.openxmlformats.org/markup-compatibility/2006">
          <mc:Choice Requires="x14">
            <control shapeId="70293" r:id="rId116" name="Check Box 1685">
              <controlPr defaultSize="0" autoFill="0" autoLine="0" autoPict="0" altText="">
                <anchor moveWithCells="1">
                  <from>
                    <xdr:col>1</xdr:col>
                    <xdr:colOff>0</xdr:colOff>
                    <xdr:row>284</xdr:row>
                    <xdr:rowOff>0</xdr:rowOff>
                  </from>
                  <to>
                    <xdr:col>2</xdr:col>
                    <xdr:colOff>0</xdr:colOff>
                    <xdr:row>285</xdr:row>
                    <xdr:rowOff>0</xdr:rowOff>
                  </to>
                </anchor>
              </controlPr>
            </control>
          </mc:Choice>
        </mc:AlternateContent>
        <mc:AlternateContent xmlns:mc="http://schemas.openxmlformats.org/markup-compatibility/2006">
          <mc:Choice Requires="x14">
            <control shapeId="70294" r:id="rId117" name="Check Box 1686">
              <controlPr defaultSize="0" autoFill="0" autoLine="0" autoPict="0" altText="">
                <anchor moveWithCells="1">
                  <from>
                    <xdr:col>1</xdr:col>
                    <xdr:colOff>0</xdr:colOff>
                    <xdr:row>287</xdr:row>
                    <xdr:rowOff>0</xdr:rowOff>
                  </from>
                  <to>
                    <xdr:col>2</xdr:col>
                    <xdr:colOff>0</xdr:colOff>
                    <xdr:row>288</xdr:row>
                    <xdr:rowOff>0</xdr:rowOff>
                  </to>
                </anchor>
              </controlPr>
            </control>
          </mc:Choice>
        </mc:AlternateContent>
        <mc:AlternateContent xmlns:mc="http://schemas.openxmlformats.org/markup-compatibility/2006">
          <mc:Choice Requires="x14">
            <control shapeId="70295" r:id="rId118" name="Check Box 1687">
              <controlPr defaultSize="0" autoFill="0" autoLine="0" autoPict="0" altText="">
                <anchor moveWithCells="1">
                  <from>
                    <xdr:col>1</xdr:col>
                    <xdr:colOff>0</xdr:colOff>
                    <xdr:row>290</xdr:row>
                    <xdr:rowOff>0</xdr:rowOff>
                  </from>
                  <to>
                    <xdr:col>2</xdr:col>
                    <xdr:colOff>0</xdr:colOff>
                    <xdr:row>291</xdr:row>
                    <xdr:rowOff>0</xdr:rowOff>
                  </to>
                </anchor>
              </controlPr>
            </control>
          </mc:Choice>
        </mc:AlternateContent>
        <mc:AlternateContent xmlns:mc="http://schemas.openxmlformats.org/markup-compatibility/2006">
          <mc:Choice Requires="x14">
            <control shapeId="70296" r:id="rId119" name="Check Box 1688">
              <controlPr defaultSize="0" autoFill="0" autoLine="0" autoPict="0" altText="">
                <anchor moveWithCells="1">
                  <from>
                    <xdr:col>1</xdr:col>
                    <xdr:colOff>0</xdr:colOff>
                    <xdr:row>293</xdr:row>
                    <xdr:rowOff>0</xdr:rowOff>
                  </from>
                  <to>
                    <xdr:col>2</xdr:col>
                    <xdr:colOff>0</xdr:colOff>
                    <xdr:row>294</xdr:row>
                    <xdr:rowOff>0</xdr:rowOff>
                  </to>
                </anchor>
              </controlPr>
            </control>
          </mc:Choice>
        </mc:AlternateContent>
        <mc:AlternateContent xmlns:mc="http://schemas.openxmlformats.org/markup-compatibility/2006">
          <mc:Choice Requires="x14">
            <control shapeId="70297" r:id="rId120" name="Check Box 1689">
              <controlPr defaultSize="0" autoFill="0" autoLine="0" autoPict="0" altText="">
                <anchor moveWithCells="1">
                  <from>
                    <xdr:col>1</xdr:col>
                    <xdr:colOff>0</xdr:colOff>
                    <xdr:row>296</xdr:row>
                    <xdr:rowOff>0</xdr:rowOff>
                  </from>
                  <to>
                    <xdr:col>2</xdr:col>
                    <xdr:colOff>0</xdr:colOff>
                    <xdr:row>297</xdr:row>
                    <xdr:rowOff>0</xdr:rowOff>
                  </to>
                </anchor>
              </controlPr>
            </control>
          </mc:Choice>
        </mc:AlternateContent>
        <mc:AlternateContent xmlns:mc="http://schemas.openxmlformats.org/markup-compatibility/2006">
          <mc:Choice Requires="x14">
            <control shapeId="70298" r:id="rId121" name="Check Box 1690">
              <controlPr defaultSize="0" autoFill="0" autoLine="0" autoPict="0" altText="">
                <anchor moveWithCells="1">
                  <from>
                    <xdr:col>1</xdr:col>
                    <xdr:colOff>0</xdr:colOff>
                    <xdr:row>300</xdr:row>
                    <xdr:rowOff>0</xdr:rowOff>
                  </from>
                  <to>
                    <xdr:col>2</xdr:col>
                    <xdr:colOff>0</xdr:colOff>
                    <xdr:row>301</xdr:row>
                    <xdr:rowOff>0</xdr:rowOff>
                  </to>
                </anchor>
              </controlPr>
            </control>
          </mc:Choice>
        </mc:AlternateContent>
        <mc:AlternateContent xmlns:mc="http://schemas.openxmlformats.org/markup-compatibility/2006">
          <mc:Choice Requires="x14">
            <control shapeId="70299" r:id="rId122" name="Check Box 1691">
              <controlPr defaultSize="0" autoFill="0" autoLine="0" autoPict="0" altText="">
                <anchor moveWithCells="1">
                  <from>
                    <xdr:col>1</xdr:col>
                    <xdr:colOff>0</xdr:colOff>
                    <xdr:row>304</xdr:row>
                    <xdr:rowOff>0</xdr:rowOff>
                  </from>
                  <to>
                    <xdr:col>2</xdr:col>
                    <xdr:colOff>0</xdr:colOff>
                    <xdr:row>305</xdr:row>
                    <xdr:rowOff>0</xdr:rowOff>
                  </to>
                </anchor>
              </controlPr>
            </control>
          </mc:Choice>
        </mc:AlternateContent>
        <mc:AlternateContent xmlns:mc="http://schemas.openxmlformats.org/markup-compatibility/2006">
          <mc:Choice Requires="x14">
            <control shapeId="70300" r:id="rId123" name="Check Box 1692">
              <controlPr defaultSize="0" autoFill="0" autoLine="0" autoPict="0" altText="">
                <anchor moveWithCells="1">
                  <from>
                    <xdr:col>1</xdr:col>
                    <xdr:colOff>0</xdr:colOff>
                    <xdr:row>310</xdr:row>
                    <xdr:rowOff>0</xdr:rowOff>
                  </from>
                  <to>
                    <xdr:col>2</xdr:col>
                    <xdr:colOff>0</xdr:colOff>
                    <xdr:row>310</xdr:row>
                    <xdr:rowOff>228600</xdr:rowOff>
                  </to>
                </anchor>
              </controlPr>
            </control>
          </mc:Choice>
        </mc:AlternateContent>
        <mc:AlternateContent xmlns:mc="http://schemas.openxmlformats.org/markup-compatibility/2006">
          <mc:Choice Requires="x14">
            <control shapeId="70301" r:id="rId124" name="Check Box 1693">
              <controlPr defaultSize="0" autoFill="0" autoLine="0" autoPict="0" altText="">
                <anchor moveWithCells="1">
                  <from>
                    <xdr:col>1</xdr:col>
                    <xdr:colOff>0</xdr:colOff>
                    <xdr:row>313</xdr:row>
                    <xdr:rowOff>0</xdr:rowOff>
                  </from>
                  <to>
                    <xdr:col>2</xdr:col>
                    <xdr:colOff>0</xdr:colOff>
                    <xdr:row>313</xdr:row>
                    <xdr:rowOff>228600</xdr:rowOff>
                  </to>
                </anchor>
              </controlPr>
            </control>
          </mc:Choice>
        </mc:AlternateContent>
        <mc:AlternateContent xmlns:mc="http://schemas.openxmlformats.org/markup-compatibility/2006">
          <mc:Choice Requires="x14">
            <control shapeId="70302" r:id="rId125" name="Check Box 1694">
              <controlPr defaultSize="0" autoFill="0" autoLine="0" autoPict="0" altText="">
                <anchor moveWithCells="1">
                  <from>
                    <xdr:col>1</xdr:col>
                    <xdr:colOff>0</xdr:colOff>
                    <xdr:row>317</xdr:row>
                    <xdr:rowOff>0</xdr:rowOff>
                  </from>
                  <to>
                    <xdr:col>2</xdr:col>
                    <xdr:colOff>0</xdr:colOff>
                    <xdr:row>318</xdr:row>
                    <xdr:rowOff>0</xdr:rowOff>
                  </to>
                </anchor>
              </controlPr>
            </control>
          </mc:Choice>
        </mc:AlternateContent>
        <mc:AlternateContent xmlns:mc="http://schemas.openxmlformats.org/markup-compatibility/2006">
          <mc:Choice Requires="x14">
            <control shapeId="70303" r:id="rId126" name="Check Box 1695">
              <controlPr defaultSize="0" autoFill="0" autoLine="0" autoPict="0" altText="">
                <anchor moveWithCells="1">
                  <from>
                    <xdr:col>1</xdr:col>
                    <xdr:colOff>0</xdr:colOff>
                    <xdr:row>320</xdr:row>
                    <xdr:rowOff>0</xdr:rowOff>
                  </from>
                  <to>
                    <xdr:col>2</xdr:col>
                    <xdr:colOff>0</xdr:colOff>
                    <xdr:row>321</xdr:row>
                    <xdr:rowOff>0</xdr:rowOff>
                  </to>
                </anchor>
              </controlPr>
            </control>
          </mc:Choice>
        </mc:AlternateContent>
        <mc:AlternateContent xmlns:mc="http://schemas.openxmlformats.org/markup-compatibility/2006">
          <mc:Choice Requires="x14">
            <control shapeId="70304" r:id="rId127" name="Check Box 1696">
              <controlPr defaultSize="0" autoFill="0" autoLine="0" autoPict="0" altText="">
                <anchor moveWithCells="1">
                  <from>
                    <xdr:col>1</xdr:col>
                    <xdr:colOff>0</xdr:colOff>
                    <xdr:row>323</xdr:row>
                    <xdr:rowOff>0</xdr:rowOff>
                  </from>
                  <to>
                    <xdr:col>2</xdr:col>
                    <xdr:colOff>0</xdr:colOff>
                    <xdr:row>324</xdr:row>
                    <xdr:rowOff>0</xdr:rowOff>
                  </to>
                </anchor>
              </controlPr>
            </control>
          </mc:Choice>
        </mc:AlternateContent>
        <mc:AlternateContent xmlns:mc="http://schemas.openxmlformats.org/markup-compatibility/2006">
          <mc:Choice Requires="x14">
            <control shapeId="70305" r:id="rId128" name="Check Box 1697">
              <controlPr defaultSize="0" autoFill="0" autoLine="0" autoPict="0" altText="">
                <anchor moveWithCells="1">
                  <from>
                    <xdr:col>1</xdr:col>
                    <xdr:colOff>0</xdr:colOff>
                    <xdr:row>326</xdr:row>
                    <xdr:rowOff>0</xdr:rowOff>
                  </from>
                  <to>
                    <xdr:col>2</xdr:col>
                    <xdr:colOff>0</xdr:colOff>
                    <xdr:row>327</xdr:row>
                    <xdr:rowOff>0</xdr:rowOff>
                  </to>
                </anchor>
              </controlPr>
            </control>
          </mc:Choice>
        </mc:AlternateContent>
        <mc:AlternateContent xmlns:mc="http://schemas.openxmlformats.org/markup-compatibility/2006">
          <mc:Choice Requires="x14">
            <control shapeId="70306" r:id="rId129" name="Check Box 1698">
              <controlPr defaultSize="0" autoFill="0" autoLine="0" autoPict="0" altText="">
                <anchor moveWithCells="1">
                  <from>
                    <xdr:col>1</xdr:col>
                    <xdr:colOff>0</xdr:colOff>
                    <xdr:row>329</xdr:row>
                    <xdr:rowOff>0</xdr:rowOff>
                  </from>
                  <to>
                    <xdr:col>2</xdr:col>
                    <xdr:colOff>0</xdr:colOff>
                    <xdr:row>330</xdr:row>
                    <xdr:rowOff>0</xdr:rowOff>
                  </to>
                </anchor>
              </controlPr>
            </control>
          </mc:Choice>
        </mc:AlternateContent>
        <mc:AlternateContent xmlns:mc="http://schemas.openxmlformats.org/markup-compatibility/2006">
          <mc:Choice Requires="x14">
            <control shapeId="70307" r:id="rId130" name="Check Box 1699">
              <controlPr defaultSize="0" autoFill="0" autoLine="0" autoPict="0" altText="">
                <anchor moveWithCells="1">
                  <from>
                    <xdr:col>1</xdr:col>
                    <xdr:colOff>0</xdr:colOff>
                    <xdr:row>333</xdr:row>
                    <xdr:rowOff>0</xdr:rowOff>
                  </from>
                  <to>
                    <xdr:col>2</xdr:col>
                    <xdr:colOff>0</xdr:colOff>
                    <xdr:row>334</xdr:row>
                    <xdr:rowOff>0</xdr:rowOff>
                  </to>
                </anchor>
              </controlPr>
            </control>
          </mc:Choice>
        </mc:AlternateContent>
        <mc:AlternateContent xmlns:mc="http://schemas.openxmlformats.org/markup-compatibility/2006">
          <mc:Choice Requires="x14">
            <control shapeId="70308" r:id="rId131" name="Check Box 1700">
              <controlPr defaultSize="0" autoFill="0" autoLine="0" autoPict="0" altText="">
                <anchor moveWithCells="1">
                  <from>
                    <xdr:col>1</xdr:col>
                    <xdr:colOff>0</xdr:colOff>
                    <xdr:row>337</xdr:row>
                    <xdr:rowOff>0</xdr:rowOff>
                  </from>
                  <to>
                    <xdr:col>2</xdr:col>
                    <xdr:colOff>0</xdr:colOff>
                    <xdr:row>338</xdr:row>
                    <xdr:rowOff>0</xdr:rowOff>
                  </to>
                </anchor>
              </controlPr>
            </control>
          </mc:Choice>
        </mc:AlternateContent>
        <mc:AlternateContent xmlns:mc="http://schemas.openxmlformats.org/markup-compatibility/2006">
          <mc:Choice Requires="x14">
            <control shapeId="70309" r:id="rId132" name="Check Box 1701">
              <controlPr defaultSize="0" autoFill="0" autoLine="0" autoPict="0" altText="">
                <anchor moveWithCells="1">
                  <from>
                    <xdr:col>1</xdr:col>
                    <xdr:colOff>0</xdr:colOff>
                    <xdr:row>341</xdr:row>
                    <xdr:rowOff>0</xdr:rowOff>
                  </from>
                  <to>
                    <xdr:col>2</xdr:col>
                    <xdr:colOff>0</xdr:colOff>
                    <xdr:row>342</xdr:row>
                    <xdr:rowOff>0</xdr:rowOff>
                  </to>
                </anchor>
              </controlPr>
            </control>
          </mc:Choice>
        </mc:AlternateContent>
        <mc:AlternateContent xmlns:mc="http://schemas.openxmlformats.org/markup-compatibility/2006">
          <mc:Choice Requires="x14">
            <control shapeId="70310" r:id="rId133" name="Check Box 1702">
              <controlPr defaultSize="0" autoFill="0" autoLine="0" autoPict="0" altText="">
                <anchor moveWithCells="1">
                  <from>
                    <xdr:col>1</xdr:col>
                    <xdr:colOff>0</xdr:colOff>
                    <xdr:row>345</xdr:row>
                    <xdr:rowOff>0</xdr:rowOff>
                  </from>
                  <to>
                    <xdr:col>2</xdr:col>
                    <xdr:colOff>0</xdr:colOff>
                    <xdr:row>346</xdr:row>
                    <xdr:rowOff>0</xdr:rowOff>
                  </to>
                </anchor>
              </controlPr>
            </control>
          </mc:Choice>
        </mc:AlternateContent>
        <mc:AlternateContent xmlns:mc="http://schemas.openxmlformats.org/markup-compatibility/2006">
          <mc:Choice Requires="x14">
            <control shapeId="70311" r:id="rId134" name="Check Box 1703">
              <controlPr defaultSize="0" autoFill="0" autoLine="0" autoPict="0" altText="">
                <anchor moveWithCells="1">
                  <from>
                    <xdr:col>1</xdr:col>
                    <xdr:colOff>0</xdr:colOff>
                    <xdr:row>348</xdr:row>
                    <xdr:rowOff>0</xdr:rowOff>
                  </from>
                  <to>
                    <xdr:col>2</xdr:col>
                    <xdr:colOff>0</xdr:colOff>
                    <xdr:row>349</xdr:row>
                    <xdr:rowOff>0</xdr:rowOff>
                  </to>
                </anchor>
              </controlPr>
            </control>
          </mc:Choice>
        </mc:AlternateContent>
        <mc:AlternateContent xmlns:mc="http://schemas.openxmlformats.org/markup-compatibility/2006">
          <mc:Choice Requires="x14">
            <control shapeId="70312" r:id="rId135" name="Check Box 1704">
              <controlPr defaultSize="0" autoFill="0" autoLine="0" autoPict="0" altText="">
                <anchor moveWithCells="1">
                  <from>
                    <xdr:col>1</xdr:col>
                    <xdr:colOff>0</xdr:colOff>
                    <xdr:row>351</xdr:row>
                    <xdr:rowOff>0</xdr:rowOff>
                  </from>
                  <to>
                    <xdr:col>2</xdr:col>
                    <xdr:colOff>0</xdr:colOff>
                    <xdr:row>352</xdr:row>
                    <xdr:rowOff>0</xdr:rowOff>
                  </to>
                </anchor>
              </controlPr>
            </control>
          </mc:Choice>
        </mc:AlternateContent>
        <mc:AlternateContent xmlns:mc="http://schemas.openxmlformats.org/markup-compatibility/2006">
          <mc:Choice Requires="x14">
            <control shapeId="70313" r:id="rId136" name="Check Box 1705">
              <controlPr defaultSize="0" autoFill="0" autoLine="0" autoPict="0" altText="">
                <anchor moveWithCells="1">
                  <from>
                    <xdr:col>1</xdr:col>
                    <xdr:colOff>0</xdr:colOff>
                    <xdr:row>355</xdr:row>
                    <xdr:rowOff>0</xdr:rowOff>
                  </from>
                  <to>
                    <xdr:col>2</xdr:col>
                    <xdr:colOff>0</xdr:colOff>
                    <xdr:row>356</xdr:row>
                    <xdr:rowOff>0</xdr:rowOff>
                  </to>
                </anchor>
              </controlPr>
            </control>
          </mc:Choice>
        </mc:AlternateContent>
        <mc:AlternateContent xmlns:mc="http://schemas.openxmlformats.org/markup-compatibility/2006">
          <mc:Choice Requires="x14">
            <control shapeId="70314" r:id="rId137" name="Check Box 1706">
              <controlPr defaultSize="0" autoFill="0" autoLine="0" autoPict="0" altText="">
                <anchor moveWithCells="1">
                  <from>
                    <xdr:col>1</xdr:col>
                    <xdr:colOff>0</xdr:colOff>
                    <xdr:row>358</xdr:row>
                    <xdr:rowOff>0</xdr:rowOff>
                  </from>
                  <to>
                    <xdr:col>2</xdr:col>
                    <xdr:colOff>0</xdr:colOff>
                    <xdr:row>359</xdr:row>
                    <xdr:rowOff>0</xdr:rowOff>
                  </to>
                </anchor>
              </controlPr>
            </control>
          </mc:Choice>
        </mc:AlternateContent>
        <mc:AlternateContent xmlns:mc="http://schemas.openxmlformats.org/markup-compatibility/2006">
          <mc:Choice Requires="x14">
            <control shapeId="70315" r:id="rId138" name="Check Box 1707">
              <controlPr defaultSize="0" autoFill="0" autoLine="0" autoPict="0" altText="">
                <anchor moveWithCells="1">
                  <from>
                    <xdr:col>1</xdr:col>
                    <xdr:colOff>0</xdr:colOff>
                    <xdr:row>362</xdr:row>
                    <xdr:rowOff>0</xdr:rowOff>
                  </from>
                  <to>
                    <xdr:col>2</xdr:col>
                    <xdr:colOff>0</xdr:colOff>
                    <xdr:row>363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574" id="{556DCC36-BE75-4362-BDA6-190C10D55D51}">
            <xm:f>NOT(Projektgrundlagen!$I$25)</xm:f>
            <x14:dxf>
              <font>
                <strike/>
                <color theme="0" tint="-0.14996795556505021"/>
              </font>
              <fill>
                <patternFill>
                  <bgColor theme="0"/>
                </patternFill>
              </fill>
            </x14:dxf>
          </x14:cfRule>
          <xm:sqref>B17:C17</xm:sqref>
        </x14:conditionalFormatting>
        <x14:conditionalFormatting xmlns:xm="http://schemas.microsoft.com/office/excel/2006/main">
          <x14:cfRule type="expression" priority="6971" id="{7BC66298-E432-49B7-BC6E-7395B5F8C654}">
            <xm:f>NOT(Projektgrundlagen!$I$25)</xm:f>
            <x14:dxf>
              <font>
                <strike/>
                <color theme="0" tint="-0.14996795556505021"/>
              </font>
              <fill>
                <patternFill>
                  <bgColor theme="0"/>
                </patternFill>
              </fill>
            </x14:dxf>
          </x14:cfRule>
          <xm:sqref>B33:C33</xm:sqref>
        </x14:conditionalFormatting>
        <x14:conditionalFormatting xmlns:xm="http://schemas.microsoft.com/office/excel/2006/main">
          <x14:cfRule type="expression" priority="6953" id="{E312587D-8153-4566-A31B-8344362B51D5}">
            <xm:f>NOT(Projektgrundlagen!$I$25)</xm:f>
            <x14:dxf>
              <font>
                <strike/>
                <color theme="0" tint="-0.14996795556505021"/>
              </font>
              <fill>
                <patternFill>
                  <bgColor theme="0"/>
                </patternFill>
              </fill>
            </x14:dxf>
          </x14:cfRule>
          <xm:sqref>B39:C39</xm:sqref>
        </x14:conditionalFormatting>
        <x14:conditionalFormatting xmlns:xm="http://schemas.microsoft.com/office/excel/2006/main">
          <x14:cfRule type="expression" priority="2483" id="{8D9D5D86-F40E-4224-916E-3D0F7FB4C330}">
            <xm:f>NOT(Projektgrundlagen!$I$25)</xm:f>
            <x14:dxf>
              <font>
                <strike/>
                <color theme="0" tint="-0.14996795556505021"/>
              </font>
              <fill>
                <patternFill>
                  <bgColor theme="0"/>
                </patternFill>
              </fill>
            </x14:dxf>
          </x14:cfRule>
          <xm:sqref>B42:C42</xm:sqref>
        </x14:conditionalFormatting>
        <x14:conditionalFormatting xmlns:xm="http://schemas.microsoft.com/office/excel/2006/main">
          <x14:cfRule type="expression" priority="2455" id="{044F618A-2408-4EA8-ABDA-12BD93A5FA6E}">
            <xm:f>NOT(Projektgrundlagen!$I$25)</xm:f>
            <x14:dxf>
              <font>
                <strike/>
                <color theme="0" tint="-0.14996795556505021"/>
              </font>
              <fill>
                <patternFill>
                  <bgColor theme="0"/>
                </patternFill>
              </fill>
            </x14:dxf>
          </x14:cfRule>
          <xm:sqref>B46:C46</xm:sqref>
        </x14:conditionalFormatting>
        <x14:conditionalFormatting xmlns:xm="http://schemas.microsoft.com/office/excel/2006/main">
          <x14:cfRule type="expression" priority="2437" id="{BD329136-DE4C-45F5-B9A3-DE1B0055E0FE}">
            <xm:f>NOT(Projektgrundlagen!$I$25)</xm:f>
            <x14:dxf>
              <font>
                <strike/>
                <color theme="0" tint="-0.14996795556505021"/>
              </font>
              <fill>
                <patternFill>
                  <bgColor theme="0"/>
                </patternFill>
              </fill>
            </x14:dxf>
          </x14:cfRule>
          <xm:sqref>B49:C49</xm:sqref>
        </x14:conditionalFormatting>
        <x14:conditionalFormatting xmlns:xm="http://schemas.microsoft.com/office/excel/2006/main">
          <x14:cfRule type="expression" priority="2411" id="{EEE9BCBF-964D-42B6-A5C4-2F1CB03AA51E}">
            <xm:f>NOT(Projektgrundlagen!$I$25)</xm:f>
            <x14:dxf>
              <font>
                <strike/>
                <color theme="0" tint="-0.14996795556505021"/>
              </font>
              <fill>
                <patternFill>
                  <bgColor theme="0"/>
                </patternFill>
              </fill>
            </x14:dxf>
          </x14:cfRule>
          <xm:sqref>B52:C52</xm:sqref>
        </x14:conditionalFormatting>
        <x14:conditionalFormatting xmlns:xm="http://schemas.microsoft.com/office/excel/2006/main">
          <x14:cfRule type="expression" priority="2393" id="{EB93CCCC-4757-4F93-8C4F-42BF513DF721}">
            <xm:f>NOT(Projektgrundlagen!$I$25)</xm:f>
            <x14:dxf>
              <font>
                <strike/>
                <color theme="0" tint="-0.14996795556505021"/>
              </font>
              <fill>
                <patternFill>
                  <bgColor theme="0"/>
                </patternFill>
              </fill>
            </x14:dxf>
          </x14:cfRule>
          <xm:sqref>B56:C56</xm:sqref>
        </x14:conditionalFormatting>
        <x14:conditionalFormatting xmlns:xm="http://schemas.microsoft.com/office/excel/2006/main">
          <x14:cfRule type="expression" priority="2367" id="{B35459D7-2314-43BA-8538-6416E3BD2970}">
            <xm:f>NOT(Projektgrundlagen!$I$25)</xm:f>
            <x14:dxf>
              <font>
                <strike/>
                <color theme="0" tint="-0.14996795556505021"/>
              </font>
              <fill>
                <patternFill>
                  <bgColor theme="0"/>
                </patternFill>
              </fill>
            </x14:dxf>
          </x14:cfRule>
          <xm:sqref>B59:C59</xm:sqref>
        </x14:conditionalFormatting>
        <x14:conditionalFormatting xmlns:xm="http://schemas.microsoft.com/office/excel/2006/main">
          <x14:cfRule type="expression" priority="2349" id="{964EF340-51F8-43E7-8F4D-BA411FE1596D}">
            <xm:f>NOT(Projektgrundlagen!$I$25)</xm:f>
            <x14:dxf>
              <font>
                <strike/>
                <color theme="0" tint="-0.14996795556505021"/>
              </font>
              <fill>
                <patternFill>
                  <bgColor theme="0"/>
                </patternFill>
              </fill>
            </x14:dxf>
          </x14:cfRule>
          <xm:sqref>B62:C62</xm:sqref>
        </x14:conditionalFormatting>
        <x14:conditionalFormatting xmlns:xm="http://schemas.microsoft.com/office/excel/2006/main">
          <x14:cfRule type="expression" priority="2323" id="{E9C2130A-4D5B-41C2-869F-B5E4AFCDF818}">
            <xm:f>NOT(Projektgrundlagen!$I$25)</xm:f>
            <x14:dxf>
              <font>
                <strike/>
                <color theme="0" tint="-0.14996795556505021"/>
              </font>
              <fill>
                <patternFill>
                  <bgColor theme="0"/>
                </patternFill>
              </fill>
            </x14:dxf>
          </x14:cfRule>
          <xm:sqref>B65:C65</xm:sqref>
        </x14:conditionalFormatting>
        <x14:conditionalFormatting xmlns:xm="http://schemas.microsoft.com/office/excel/2006/main">
          <x14:cfRule type="expression" priority="2305" id="{C6E424DF-FEC5-4532-B93B-7C233BF61983}">
            <xm:f>NOT(Projektgrundlagen!$I$25)</xm:f>
            <x14:dxf>
              <font>
                <strike/>
                <color theme="0" tint="-0.14996795556505021"/>
              </font>
              <fill>
                <patternFill>
                  <bgColor theme="0"/>
                </patternFill>
              </fill>
            </x14:dxf>
          </x14:cfRule>
          <xm:sqref>B68:C68</xm:sqref>
        </x14:conditionalFormatting>
        <x14:conditionalFormatting xmlns:xm="http://schemas.microsoft.com/office/excel/2006/main">
          <x14:cfRule type="expression" priority="2147" id="{25E295A3-57AF-4B39-B49F-C6699FC77CC1}">
            <xm:f>NOT(Projektgrundlagen!$I$25)</xm:f>
            <x14:dxf>
              <font>
                <strike/>
                <color theme="0" tint="-0.14996795556505021"/>
              </font>
              <fill>
                <patternFill>
                  <bgColor theme="0"/>
                </patternFill>
              </fill>
            </x14:dxf>
          </x14:cfRule>
          <xm:sqref>B71:C71</xm:sqref>
        </x14:conditionalFormatting>
        <x14:conditionalFormatting xmlns:xm="http://schemas.microsoft.com/office/excel/2006/main">
          <x14:cfRule type="expression" priority="2125" id="{A44C10DD-8DBC-4E69-8B55-960DE1E7C8D2}">
            <xm:f>NOT(Projektgrundlagen!$I$25)</xm:f>
            <x14:dxf>
              <font>
                <strike/>
                <color theme="0" tint="-0.14996795556505021"/>
              </font>
              <fill>
                <patternFill>
                  <bgColor theme="0"/>
                </patternFill>
              </fill>
            </x14:dxf>
          </x14:cfRule>
          <xm:sqref>B74:C74</xm:sqref>
        </x14:conditionalFormatting>
        <x14:conditionalFormatting xmlns:xm="http://schemas.microsoft.com/office/excel/2006/main">
          <x14:cfRule type="expression" priority="2107" id="{B832479E-2743-49F3-958A-925A1754437B}">
            <xm:f>NOT(Projektgrundlagen!$I$25)</xm:f>
            <x14:dxf>
              <font>
                <strike/>
                <color theme="0" tint="-0.14996795556505021"/>
              </font>
              <fill>
                <patternFill>
                  <bgColor theme="0"/>
                </patternFill>
              </fill>
            </x14:dxf>
          </x14:cfRule>
          <xm:sqref>B77:C77</xm:sqref>
        </x14:conditionalFormatting>
        <x14:conditionalFormatting xmlns:xm="http://schemas.microsoft.com/office/excel/2006/main">
          <x14:cfRule type="expression" priority="2081" id="{CDEB2A2A-9F5A-419F-87D3-A8B55F0D7814}">
            <xm:f>NOT(Projektgrundlagen!$I$25)</xm:f>
            <x14:dxf>
              <font>
                <strike/>
                <color theme="0" tint="-0.14996795556505021"/>
              </font>
              <fill>
                <patternFill>
                  <bgColor theme="0"/>
                </patternFill>
              </fill>
            </x14:dxf>
          </x14:cfRule>
          <xm:sqref>B80:C80</xm:sqref>
        </x14:conditionalFormatting>
        <x14:conditionalFormatting xmlns:xm="http://schemas.microsoft.com/office/excel/2006/main">
          <x14:cfRule type="expression" priority="2063" id="{A5E340B0-4255-4B11-9F63-D73C3A74FDC4}">
            <xm:f>NOT(Projektgrundlagen!$I$25)</xm:f>
            <x14:dxf>
              <font>
                <strike/>
                <color theme="0" tint="-0.14996795556505021"/>
              </font>
              <fill>
                <patternFill>
                  <bgColor theme="0"/>
                </patternFill>
              </fill>
            </x14:dxf>
          </x14:cfRule>
          <xm:sqref>B83:C83</xm:sqref>
        </x14:conditionalFormatting>
        <x14:conditionalFormatting xmlns:xm="http://schemas.microsoft.com/office/excel/2006/main">
          <x14:cfRule type="expression" priority="2037" id="{A21134DB-4D49-4E29-AB39-69C80391778D}">
            <xm:f>NOT(Projektgrundlagen!$I$25)</xm:f>
            <x14:dxf>
              <font>
                <strike/>
                <color theme="0" tint="-0.14996795556505021"/>
              </font>
              <fill>
                <patternFill>
                  <bgColor theme="0"/>
                </patternFill>
              </fill>
            </x14:dxf>
          </x14:cfRule>
          <xm:sqref>B86:C86</xm:sqref>
        </x14:conditionalFormatting>
        <x14:conditionalFormatting xmlns:xm="http://schemas.microsoft.com/office/excel/2006/main">
          <x14:cfRule type="expression" priority="2019" id="{445FE7A8-4974-40C8-996D-72400319B583}">
            <xm:f>NOT(Projektgrundlagen!$I$25)</xm:f>
            <x14:dxf>
              <font>
                <strike/>
                <color theme="0" tint="-0.14996795556505021"/>
              </font>
              <fill>
                <patternFill>
                  <bgColor theme="0"/>
                </patternFill>
              </fill>
            </x14:dxf>
          </x14:cfRule>
          <xm:sqref>B89:C89</xm:sqref>
        </x14:conditionalFormatting>
        <x14:conditionalFormatting xmlns:xm="http://schemas.microsoft.com/office/excel/2006/main">
          <x14:cfRule type="expression" priority="1993" id="{19E7D76B-9359-4B55-B05F-25AB66504E5D}">
            <xm:f>NOT(Projektgrundlagen!$I$25)</xm:f>
            <x14:dxf>
              <font>
                <strike/>
                <color theme="0" tint="-0.14996795556505021"/>
              </font>
              <fill>
                <patternFill>
                  <bgColor theme="0"/>
                </patternFill>
              </fill>
            </x14:dxf>
          </x14:cfRule>
          <xm:sqref>B92:C92</xm:sqref>
        </x14:conditionalFormatting>
        <x14:conditionalFormatting xmlns:xm="http://schemas.microsoft.com/office/excel/2006/main">
          <x14:cfRule type="expression" priority="1975" id="{671AD61C-54B2-4225-B1C7-459E17C6CBCA}">
            <xm:f>NOT(Projektgrundlagen!$I$25)</xm:f>
            <x14:dxf>
              <font>
                <strike/>
                <color theme="0" tint="-0.14996795556505021"/>
              </font>
              <fill>
                <patternFill>
                  <bgColor theme="0"/>
                </patternFill>
              </fill>
            </x14:dxf>
          </x14:cfRule>
          <xm:sqref>B96:C96</xm:sqref>
        </x14:conditionalFormatting>
        <x14:conditionalFormatting xmlns:xm="http://schemas.microsoft.com/office/excel/2006/main">
          <x14:cfRule type="expression" priority="2279" id="{9E56DE9C-F6FC-4FA3-B5E8-7735E81674CD}">
            <xm:f>NOT(Projektgrundlagen!$I$25)</xm:f>
            <x14:dxf>
              <font>
                <strike/>
                <color theme="0" tint="-0.14996795556505021"/>
              </font>
              <fill>
                <patternFill>
                  <bgColor theme="0"/>
                </patternFill>
              </fill>
            </x14:dxf>
          </x14:cfRule>
          <xm:sqref>B99:C99</xm:sqref>
        </x14:conditionalFormatting>
        <x14:conditionalFormatting xmlns:xm="http://schemas.microsoft.com/office/excel/2006/main">
          <x14:cfRule type="expression" priority="2261" id="{3DFD0FAB-2DD7-4F6C-B8CA-7E3FB2A39639}">
            <xm:f>NOT(Projektgrundlagen!$I$25)</xm:f>
            <x14:dxf>
              <font>
                <strike/>
                <color theme="0" tint="-0.14996795556505021"/>
              </font>
              <fill>
                <patternFill>
                  <bgColor theme="0"/>
                </patternFill>
              </fill>
            </x14:dxf>
          </x14:cfRule>
          <xm:sqref>B102:C102</xm:sqref>
        </x14:conditionalFormatting>
        <x14:conditionalFormatting xmlns:xm="http://schemas.microsoft.com/office/excel/2006/main">
          <x14:cfRule type="expression" priority="2235" id="{CCF59189-65E8-422A-B2B0-18ADC5717EDB}">
            <xm:f>NOT(Projektgrundlagen!$I$25)</xm:f>
            <x14:dxf>
              <font>
                <strike/>
                <color theme="0" tint="-0.14996795556505021"/>
              </font>
              <fill>
                <patternFill>
                  <bgColor theme="0"/>
                </patternFill>
              </fill>
            </x14:dxf>
          </x14:cfRule>
          <xm:sqref>B105:C105</xm:sqref>
        </x14:conditionalFormatting>
        <x14:conditionalFormatting xmlns:xm="http://schemas.microsoft.com/office/excel/2006/main">
          <x14:cfRule type="expression" priority="2217" id="{3825C0B8-DCA9-4DF2-A03C-0758EE892D30}">
            <xm:f>NOT(Projektgrundlagen!$I$25)</xm:f>
            <x14:dxf>
              <font>
                <strike/>
                <color theme="0" tint="-0.14996795556505021"/>
              </font>
              <fill>
                <patternFill>
                  <bgColor theme="0"/>
                </patternFill>
              </fill>
            </x14:dxf>
          </x14:cfRule>
          <xm:sqref>B108:C108</xm:sqref>
        </x14:conditionalFormatting>
        <x14:conditionalFormatting xmlns:xm="http://schemas.microsoft.com/office/excel/2006/main">
          <x14:cfRule type="expression" priority="2191" id="{0CD481A2-76C0-4CA7-93E9-5A3BB4D6CA85}">
            <xm:f>NOT(Projektgrundlagen!$I$25)</xm:f>
            <x14:dxf>
              <font>
                <strike/>
                <color theme="0" tint="-0.14996795556505021"/>
              </font>
              <fill>
                <patternFill>
                  <bgColor theme="0"/>
                </patternFill>
              </fill>
            </x14:dxf>
          </x14:cfRule>
          <xm:sqref>B111:C111</xm:sqref>
        </x14:conditionalFormatting>
        <x14:conditionalFormatting xmlns:xm="http://schemas.microsoft.com/office/excel/2006/main">
          <x14:cfRule type="expression" priority="2173" id="{366AC08A-D3FD-4DEB-8958-A609EF7C2D98}">
            <xm:f>NOT(Projektgrundlagen!$I$25)</xm:f>
            <x14:dxf>
              <font>
                <strike/>
                <color theme="0" tint="-0.14996795556505021"/>
              </font>
              <fill>
                <patternFill>
                  <bgColor theme="0"/>
                </patternFill>
              </fill>
            </x14:dxf>
          </x14:cfRule>
          <xm:sqref>B115:C115</xm:sqref>
        </x14:conditionalFormatting>
        <x14:conditionalFormatting xmlns:xm="http://schemas.microsoft.com/office/excel/2006/main">
          <x14:cfRule type="expression" priority="1949" id="{0EE6FFD3-01CC-4D5A-B091-92168FDB9160}">
            <xm:f>NOT(Projektgrundlagen!$I$25)</xm:f>
            <x14:dxf>
              <font>
                <strike/>
                <color theme="0" tint="-0.14996795556505021"/>
              </font>
              <fill>
                <patternFill>
                  <bgColor theme="0"/>
                </patternFill>
              </fill>
            </x14:dxf>
          </x14:cfRule>
          <xm:sqref>B118:C118</xm:sqref>
        </x14:conditionalFormatting>
        <x14:conditionalFormatting xmlns:xm="http://schemas.microsoft.com/office/excel/2006/main">
          <x14:cfRule type="expression" priority="1927" id="{56FE9981-7F20-45E0-9D00-9C5EA8045388}">
            <xm:f>NOT(Projektgrundlagen!$I$25)</xm:f>
            <x14:dxf>
              <font>
                <strike/>
                <color theme="0" tint="-0.14996795556505021"/>
              </font>
              <fill>
                <patternFill>
                  <bgColor theme="0"/>
                </patternFill>
              </fill>
            </x14:dxf>
          </x14:cfRule>
          <xm:sqref>B121:C121</xm:sqref>
        </x14:conditionalFormatting>
        <x14:conditionalFormatting xmlns:xm="http://schemas.microsoft.com/office/excel/2006/main">
          <x14:cfRule type="expression" priority="1909" id="{1CE12530-72E2-4DC6-A353-0BD64BA2A9A4}">
            <xm:f>NOT(Projektgrundlagen!$I$25)</xm:f>
            <x14:dxf>
              <font>
                <strike/>
                <color theme="0" tint="-0.14996795556505021"/>
              </font>
              <fill>
                <patternFill>
                  <bgColor theme="0"/>
                </patternFill>
              </fill>
            </x14:dxf>
          </x14:cfRule>
          <xm:sqref>B125:C125</xm:sqref>
        </x14:conditionalFormatting>
        <x14:conditionalFormatting xmlns:xm="http://schemas.microsoft.com/office/excel/2006/main">
          <x14:cfRule type="expression" priority="1883" id="{FEE1143F-E341-403D-83E4-D4912343A671}">
            <xm:f>NOT(Projektgrundlagen!$I$25)</xm:f>
            <x14:dxf>
              <font>
                <strike/>
                <color theme="0" tint="-0.14996795556505021"/>
              </font>
              <fill>
                <patternFill>
                  <bgColor theme="0"/>
                </patternFill>
              </fill>
            </x14:dxf>
          </x14:cfRule>
          <xm:sqref>B128:C128</xm:sqref>
        </x14:conditionalFormatting>
        <x14:conditionalFormatting xmlns:xm="http://schemas.microsoft.com/office/excel/2006/main">
          <x14:cfRule type="expression" priority="1865" id="{BF794AAD-1017-46DB-B6CF-751B6336F725}">
            <xm:f>NOT(Projektgrundlagen!$I$25)</xm:f>
            <x14:dxf>
              <font>
                <strike/>
                <color theme="0" tint="-0.14996795556505021"/>
              </font>
              <fill>
                <patternFill>
                  <bgColor theme="0"/>
                </patternFill>
              </fill>
            </x14:dxf>
          </x14:cfRule>
          <xm:sqref>B131:C131</xm:sqref>
        </x14:conditionalFormatting>
        <x14:conditionalFormatting xmlns:xm="http://schemas.microsoft.com/office/excel/2006/main">
          <x14:cfRule type="expression" priority="1839" id="{4517ADE4-2552-4503-8427-17E7530CA7AC}">
            <xm:f>NOT(Projektgrundlagen!$I$25)</xm:f>
            <x14:dxf>
              <font>
                <strike/>
                <color theme="0" tint="-0.14996795556505021"/>
              </font>
              <fill>
                <patternFill>
                  <bgColor theme="0"/>
                </patternFill>
              </fill>
            </x14:dxf>
          </x14:cfRule>
          <xm:sqref>B134:C134</xm:sqref>
        </x14:conditionalFormatting>
        <x14:conditionalFormatting xmlns:xm="http://schemas.microsoft.com/office/excel/2006/main">
          <x14:cfRule type="expression" priority="1821" id="{87903B7A-547C-4AD1-AC01-07434BE18534}">
            <xm:f>NOT(Projektgrundlagen!$I$25)</xm:f>
            <x14:dxf>
              <font>
                <strike/>
                <color theme="0" tint="-0.14996795556505021"/>
              </font>
              <fill>
                <patternFill>
                  <bgColor theme="0"/>
                </patternFill>
              </fill>
            </x14:dxf>
          </x14:cfRule>
          <xm:sqref>B137:C137</xm:sqref>
        </x14:conditionalFormatting>
        <x14:conditionalFormatting xmlns:xm="http://schemas.microsoft.com/office/excel/2006/main">
          <x14:cfRule type="expression" priority="1795" id="{B9F690C3-E59D-44E2-B60A-CE5063B9AC17}">
            <xm:f>NOT(Projektgrundlagen!$I$25)</xm:f>
            <x14:dxf>
              <font>
                <strike/>
                <color theme="0" tint="-0.14996795556505021"/>
              </font>
              <fill>
                <patternFill>
                  <bgColor theme="0"/>
                </patternFill>
              </fill>
            </x14:dxf>
          </x14:cfRule>
          <xm:sqref>B140:C140</xm:sqref>
        </x14:conditionalFormatting>
        <x14:conditionalFormatting xmlns:xm="http://schemas.microsoft.com/office/excel/2006/main">
          <x14:cfRule type="expression" priority="1777" id="{424D7133-05B9-4211-80E9-A75300C45351}">
            <xm:f>NOT(Projektgrundlagen!$I$25)</xm:f>
            <x14:dxf>
              <font>
                <strike/>
                <color theme="0" tint="-0.14996795556505021"/>
              </font>
              <fill>
                <patternFill>
                  <bgColor theme="0"/>
                </patternFill>
              </fill>
            </x14:dxf>
          </x14:cfRule>
          <xm:sqref>B144:C144</xm:sqref>
        </x14:conditionalFormatting>
        <x14:conditionalFormatting xmlns:xm="http://schemas.microsoft.com/office/excel/2006/main">
          <x14:cfRule type="expression" priority="1619" id="{863491AB-40AA-44CD-8491-38AEDADDA841}">
            <xm:f>NOT(Projektgrundlagen!$I$25)</xm:f>
            <x14:dxf>
              <font>
                <strike/>
                <color theme="0" tint="-0.14996795556505021"/>
              </font>
              <fill>
                <patternFill>
                  <bgColor theme="0"/>
                </patternFill>
              </fill>
            </x14:dxf>
          </x14:cfRule>
          <xm:sqref>B147:C147</xm:sqref>
        </x14:conditionalFormatting>
        <x14:conditionalFormatting xmlns:xm="http://schemas.microsoft.com/office/excel/2006/main">
          <x14:cfRule type="expression" priority="1597" id="{B347C3A2-370F-430E-B932-46B7BC33A01D}">
            <xm:f>NOT(Projektgrundlagen!$I$25)</xm:f>
            <x14:dxf>
              <font>
                <strike/>
                <color theme="0" tint="-0.14996795556505021"/>
              </font>
              <fill>
                <patternFill>
                  <bgColor theme="0"/>
                </patternFill>
              </fill>
            </x14:dxf>
          </x14:cfRule>
          <xm:sqref>B150:C150</xm:sqref>
        </x14:conditionalFormatting>
        <x14:conditionalFormatting xmlns:xm="http://schemas.microsoft.com/office/excel/2006/main">
          <x14:cfRule type="expression" priority="1579" id="{98656CD3-F854-4B43-A895-0565BF0CA7FB}">
            <xm:f>NOT(Projektgrundlagen!$I$25)</xm:f>
            <x14:dxf>
              <font>
                <strike/>
                <color theme="0" tint="-0.14996795556505021"/>
              </font>
              <fill>
                <patternFill>
                  <bgColor theme="0"/>
                </patternFill>
              </fill>
            </x14:dxf>
          </x14:cfRule>
          <xm:sqref>B153:C153</xm:sqref>
        </x14:conditionalFormatting>
        <x14:conditionalFormatting xmlns:xm="http://schemas.microsoft.com/office/excel/2006/main">
          <x14:cfRule type="expression" priority="1553" id="{E14562B2-A92C-4C5E-A2CD-090223D9DA43}">
            <xm:f>NOT(Projektgrundlagen!$I$25)</xm:f>
            <x14:dxf>
              <font>
                <strike/>
                <color theme="0" tint="-0.14996795556505021"/>
              </font>
              <fill>
                <patternFill>
                  <bgColor theme="0"/>
                </patternFill>
              </fill>
            </x14:dxf>
          </x14:cfRule>
          <xm:sqref>B156:C156</xm:sqref>
        </x14:conditionalFormatting>
        <x14:conditionalFormatting xmlns:xm="http://schemas.microsoft.com/office/excel/2006/main">
          <x14:cfRule type="expression" priority="1535" id="{97F8CCE6-8B5D-4C56-8CF7-C570E0933982}">
            <xm:f>NOT(Projektgrundlagen!$I$25)</xm:f>
            <x14:dxf>
              <font>
                <strike/>
                <color theme="0" tint="-0.14996795556505021"/>
              </font>
              <fill>
                <patternFill>
                  <bgColor theme="0"/>
                </patternFill>
              </fill>
            </x14:dxf>
          </x14:cfRule>
          <xm:sqref>B159:C159</xm:sqref>
        </x14:conditionalFormatting>
        <x14:conditionalFormatting xmlns:xm="http://schemas.microsoft.com/office/excel/2006/main">
          <x14:cfRule type="expression" priority="1509" id="{9CD1A271-45CF-4636-9ED7-BFFF80270672}">
            <xm:f>NOT(Projektgrundlagen!$I$25)</xm:f>
            <x14:dxf>
              <font>
                <strike/>
                <color theme="0" tint="-0.14996795556505021"/>
              </font>
              <fill>
                <patternFill>
                  <bgColor theme="0"/>
                </patternFill>
              </fill>
            </x14:dxf>
          </x14:cfRule>
          <xm:sqref>B162:C162</xm:sqref>
        </x14:conditionalFormatting>
        <x14:conditionalFormatting xmlns:xm="http://schemas.microsoft.com/office/excel/2006/main">
          <x14:cfRule type="expression" priority="1491" id="{9FEEEB8E-2BA7-4ADB-9283-465CAF1360B3}">
            <xm:f>NOT(Projektgrundlagen!$I$25)</xm:f>
            <x14:dxf>
              <font>
                <strike/>
                <color theme="0" tint="-0.14996795556505021"/>
              </font>
              <fill>
                <patternFill>
                  <bgColor theme="0"/>
                </patternFill>
              </fill>
            </x14:dxf>
          </x14:cfRule>
          <xm:sqref>B165:C165</xm:sqref>
        </x14:conditionalFormatting>
        <x14:conditionalFormatting xmlns:xm="http://schemas.microsoft.com/office/excel/2006/main">
          <x14:cfRule type="expression" priority="1465" id="{C33B4C89-0423-46F7-A2CA-7B86A06887EA}">
            <xm:f>NOT(Projektgrundlagen!$I$25)</xm:f>
            <x14:dxf>
              <font>
                <strike/>
                <color theme="0" tint="-0.14996795556505021"/>
              </font>
              <fill>
                <patternFill>
                  <bgColor theme="0"/>
                </patternFill>
              </fill>
            </x14:dxf>
          </x14:cfRule>
          <xm:sqref>B169:C169</xm:sqref>
        </x14:conditionalFormatting>
        <x14:conditionalFormatting xmlns:xm="http://schemas.microsoft.com/office/excel/2006/main">
          <x14:cfRule type="expression" priority="1447" id="{44E10039-F1CC-4F49-9BD7-661BAB72C07E}">
            <xm:f>NOT(Projektgrundlagen!$I$25)</xm:f>
            <x14:dxf>
              <font>
                <strike/>
                <color theme="0" tint="-0.14996795556505021"/>
              </font>
              <fill>
                <patternFill>
                  <bgColor theme="0"/>
                </patternFill>
              </fill>
            </x14:dxf>
          </x14:cfRule>
          <xm:sqref>B172:C172</xm:sqref>
        </x14:conditionalFormatting>
        <x14:conditionalFormatting xmlns:xm="http://schemas.microsoft.com/office/excel/2006/main">
          <x14:cfRule type="expression" priority="1751" id="{3213E971-0437-4FE2-BF44-748FF99A9A4B}">
            <xm:f>NOT(Projektgrundlagen!$I$25)</xm:f>
            <x14:dxf>
              <font>
                <strike/>
                <color theme="0" tint="-0.14996795556505021"/>
              </font>
              <fill>
                <patternFill>
                  <bgColor theme="0"/>
                </patternFill>
              </fill>
            </x14:dxf>
          </x14:cfRule>
          <xm:sqref>B176:C176</xm:sqref>
        </x14:conditionalFormatting>
        <x14:conditionalFormatting xmlns:xm="http://schemas.microsoft.com/office/excel/2006/main">
          <x14:cfRule type="expression" priority="1733" id="{70D1BFCF-FCD9-4499-BD16-BEA69640BC92}">
            <xm:f>NOT(Projektgrundlagen!$I$25)</xm:f>
            <x14:dxf>
              <font>
                <strike/>
                <color theme="0" tint="-0.14996795556505021"/>
              </font>
              <fill>
                <patternFill>
                  <bgColor theme="0"/>
                </patternFill>
              </fill>
            </x14:dxf>
          </x14:cfRule>
          <xm:sqref>B179:C179</xm:sqref>
        </x14:conditionalFormatting>
        <x14:conditionalFormatting xmlns:xm="http://schemas.microsoft.com/office/excel/2006/main">
          <x14:cfRule type="expression" priority="1707" id="{7AFF9C49-6B59-4D14-86BB-592B10E81C89}">
            <xm:f>NOT(Projektgrundlagen!$I$25)</xm:f>
            <x14:dxf>
              <font>
                <strike/>
                <color theme="0" tint="-0.14996795556505021"/>
              </font>
              <fill>
                <patternFill>
                  <bgColor theme="0"/>
                </patternFill>
              </fill>
            </x14:dxf>
          </x14:cfRule>
          <xm:sqref>B182:C182</xm:sqref>
        </x14:conditionalFormatting>
        <x14:conditionalFormatting xmlns:xm="http://schemas.microsoft.com/office/excel/2006/main">
          <x14:cfRule type="expression" priority="1689" id="{A094BD3A-AE9E-4E61-AC8A-DF365A5938CB}">
            <xm:f>NOT(Projektgrundlagen!$I$25)</xm:f>
            <x14:dxf>
              <font>
                <strike/>
                <color theme="0" tint="-0.14996795556505021"/>
              </font>
              <fill>
                <patternFill>
                  <bgColor theme="0"/>
                </patternFill>
              </fill>
            </x14:dxf>
          </x14:cfRule>
          <xm:sqref>B186:C186</xm:sqref>
        </x14:conditionalFormatting>
        <x14:conditionalFormatting xmlns:xm="http://schemas.microsoft.com/office/excel/2006/main">
          <x14:cfRule type="expression" priority="1663" id="{FFFE3381-9588-47F3-A229-5B29FD575CCF}">
            <xm:f>NOT(Projektgrundlagen!$I$25)</xm:f>
            <x14:dxf>
              <font>
                <strike/>
                <color theme="0" tint="-0.14996795556505021"/>
              </font>
              <fill>
                <patternFill>
                  <bgColor theme="0"/>
                </patternFill>
              </fill>
            </x14:dxf>
          </x14:cfRule>
          <xm:sqref>B189:C189</xm:sqref>
        </x14:conditionalFormatting>
        <x14:conditionalFormatting xmlns:xm="http://schemas.microsoft.com/office/excel/2006/main">
          <x14:cfRule type="expression" priority="1645" id="{2E682DBD-D026-4A73-8B05-7ED358452ABD}">
            <xm:f>NOT(Projektgrundlagen!$I$25)</xm:f>
            <x14:dxf>
              <font>
                <strike/>
                <color theme="0" tint="-0.14996795556505021"/>
              </font>
              <fill>
                <patternFill>
                  <bgColor theme="0"/>
                </patternFill>
              </fill>
            </x14:dxf>
          </x14:cfRule>
          <xm:sqref>B192:C192</xm:sqref>
        </x14:conditionalFormatting>
        <x14:conditionalFormatting xmlns:xm="http://schemas.microsoft.com/office/excel/2006/main">
          <x14:cfRule type="expression" priority="1421" id="{316CB562-A1BE-49F2-A744-8159255E7F6F}">
            <xm:f>NOT(Projektgrundlagen!$I$25)</xm:f>
            <x14:dxf>
              <font>
                <strike/>
                <color theme="0" tint="-0.14996795556505021"/>
              </font>
              <fill>
                <patternFill>
                  <bgColor theme="0"/>
                </patternFill>
              </fill>
            </x14:dxf>
          </x14:cfRule>
          <xm:sqref>B196:C196</xm:sqref>
        </x14:conditionalFormatting>
        <x14:conditionalFormatting xmlns:xm="http://schemas.microsoft.com/office/excel/2006/main">
          <x14:cfRule type="expression" priority="1399" id="{63CF7525-0FAB-441B-BF22-6FB499C84E96}">
            <xm:f>NOT(Projektgrundlagen!$I$25)</xm:f>
            <x14:dxf>
              <font>
                <strike/>
                <color theme="0" tint="-0.14996795556505021"/>
              </font>
              <fill>
                <patternFill>
                  <bgColor theme="0"/>
                </patternFill>
              </fill>
            </x14:dxf>
          </x14:cfRule>
          <xm:sqref>B199:C199</xm:sqref>
        </x14:conditionalFormatting>
        <x14:conditionalFormatting xmlns:xm="http://schemas.microsoft.com/office/excel/2006/main">
          <x14:cfRule type="expression" priority="1381" id="{24747E60-51A7-45E2-81AD-757E613EBDDD}">
            <xm:f>NOT(Projektgrundlagen!$I$25)</xm:f>
            <x14:dxf>
              <font>
                <strike/>
                <color theme="0" tint="-0.14996795556505021"/>
              </font>
              <fill>
                <patternFill>
                  <bgColor theme="0"/>
                </patternFill>
              </fill>
            </x14:dxf>
          </x14:cfRule>
          <xm:sqref>B202:C202</xm:sqref>
        </x14:conditionalFormatting>
        <x14:conditionalFormatting xmlns:xm="http://schemas.microsoft.com/office/excel/2006/main">
          <x14:cfRule type="expression" priority="1355" id="{C34DC42C-272D-4312-8202-42563A047A6D}">
            <xm:f>NOT(Projektgrundlagen!$I$25)</xm:f>
            <x14:dxf>
              <font>
                <strike/>
                <color theme="0" tint="-0.14996795556505021"/>
              </font>
              <fill>
                <patternFill>
                  <bgColor theme="0"/>
                </patternFill>
              </fill>
            </x14:dxf>
          </x14:cfRule>
          <xm:sqref>B205:C205</xm:sqref>
        </x14:conditionalFormatting>
        <x14:conditionalFormatting xmlns:xm="http://schemas.microsoft.com/office/excel/2006/main">
          <x14:cfRule type="expression" priority="1337" id="{5248A79F-6C10-4984-9AC4-7A04DD6C150F}">
            <xm:f>NOT(Projektgrundlagen!$I$25)</xm:f>
            <x14:dxf>
              <font>
                <strike/>
                <color theme="0" tint="-0.14996795556505021"/>
              </font>
              <fill>
                <patternFill>
                  <bgColor theme="0"/>
                </patternFill>
              </fill>
            </x14:dxf>
          </x14:cfRule>
          <xm:sqref>B208:C208</xm:sqref>
        </x14:conditionalFormatting>
        <x14:conditionalFormatting xmlns:xm="http://schemas.microsoft.com/office/excel/2006/main">
          <x14:cfRule type="expression" priority="1311" id="{D13F69F5-B53A-473C-B946-7FE36E77D4ED}">
            <xm:f>NOT(Projektgrundlagen!$I$25)</xm:f>
            <x14:dxf>
              <font>
                <strike/>
                <color theme="0" tint="-0.14996795556505021"/>
              </font>
              <fill>
                <patternFill>
                  <bgColor theme="0"/>
                </patternFill>
              </fill>
            </x14:dxf>
          </x14:cfRule>
          <xm:sqref>B211:C211</xm:sqref>
        </x14:conditionalFormatting>
        <x14:conditionalFormatting xmlns:xm="http://schemas.microsoft.com/office/excel/2006/main">
          <x14:cfRule type="expression" priority="1293" id="{CF4CF5F0-3D1B-47F6-9C0C-09BC34002429}">
            <xm:f>NOT(Projektgrundlagen!$I$25)</xm:f>
            <x14:dxf>
              <font>
                <strike/>
                <color theme="0" tint="-0.14996795556505021"/>
              </font>
              <fill>
                <patternFill>
                  <bgColor theme="0"/>
                </patternFill>
              </fill>
            </x14:dxf>
          </x14:cfRule>
          <xm:sqref>B214:C214</xm:sqref>
        </x14:conditionalFormatting>
        <x14:conditionalFormatting xmlns:xm="http://schemas.microsoft.com/office/excel/2006/main">
          <x14:cfRule type="expression" priority="1267" id="{2DB0459E-4235-4B66-9863-AF6C07C5491E}">
            <xm:f>NOT(Projektgrundlagen!$I$25)</xm:f>
            <x14:dxf>
              <font>
                <strike/>
                <color theme="0" tint="-0.14996795556505021"/>
              </font>
              <fill>
                <patternFill>
                  <bgColor theme="0"/>
                </patternFill>
              </fill>
            </x14:dxf>
          </x14:cfRule>
          <xm:sqref>B217:C217</xm:sqref>
        </x14:conditionalFormatting>
        <x14:conditionalFormatting xmlns:xm="http://schemas.microsoft.com/office/excel/2006/main">
          <x14:cfRule type="expression" priority="1249" id="{930049F2-49BB-44CE-A871-72EFBCDBD902}">
            <xm:f>NOT(Projektgrundlagen!$I$25)</xm:f>
            <x14:dxf>
              <font>
                <strike/>
                <color theme="0" tint="-0.14996795556505021"/>
              </font>
              <fill>
                <patternFill>
                  <bgColor theme="0"/>
                </patternFill>
              </fill>
            </x14:dxf>
          </x14:cfRule>
          <xm:sqref>B220:C220</xm:sqref>
        </x14:conditionalFormatting>
        <x14:conditionalFormatting xmlns:xm="http://schemas.microsoft.com/office/excel/2006/main">
          <x14:cfRule type="expression" priority="1091" id="{2D5198B2-C31A-4D65-AC41-AA85D556C51C}">
            <xm:f>NOT(Projektgrundlagen!$I$25)</xm:f>
            <x14:dxf>
              <font>
                <strike/>
                <color theme="0" tint="-0.14996795556505021"/>
              </font>
              <fill>
                <patternFill>
                  <bgColor theme="0"/>
                </patternFill>
              </fill>
            </x14:dxf>
          </x14:cfRule>
          <xm:sqref>B224:C224</xm:sqref>
        </x14:conditionalFormatting>
        <x14:conditionalFormatting xmlns:xm="http://schemas.microsoft.com/office/excel/2006/main">
          <x14:cfRule type="expression" priority="1069" id="{62646682-1D2A-41EB-B09F-65C861498BF2}">
            <xm:f>NOT(Projektgrundlagen!$I$25)</xm:f>
            <x14:dxf>
              <font>
                <strike/>
                <color theme="0" tint="-0.14996795556505021"/>
              </font>
              <fill>
                <patternFill>
                  <bgColor theme="0"/>
                </patternFill>
              </fill>
            </x14:dxf>
          </x14:cfRule>
          <xm:sqref>B227:C227</xm:sqref>
        </x14:conditionalFormatting>
        <x14:conditionalFormatting xmlns:xm="http://schemas.microsoft.com/office/excel/2006/main">
          <x14:cfRule type="expression" priority="1051" id="{0000409B-86AC-4C36-98EE-F2DBEA1EA716}">
            <xm:f>NOT(Projektgrundlagen!$I$25)</xm:f>
            <x14:dxf>
              <font>
                <strike/>
                <color theme="0" tint="-0.14996795556505021"/>
              </font>
              <fill>
                <patternFill>
                  <bgColor theme="0"/>
                </patternFill>
              </fill>
            </x14:dxf>
          </x14:cfRule>
          <xm:sqref>B231:C231</xm:sqref>
        </x14:conditionalFormatting>
        <x14:conditionalFormatting xmlns:xm="http://schemas.microsoft.com/office/excel/2006/main">
          <x14:cfRule type="expression" priority="1025" id="{7CEE6675-4A59-413E-9ADE-EB3977FD0EFA}">
            <xm:f>NOT(Projektgrundlagen!$I$25)</xm:f>
            <x14:dxf>
              <font>
                <strike/>
                <color theme="0" tint="-0.14996795556505021"/>
              </font>
              <fill>
                <patternFill>
                  <bgColor theme="0"/>
                </patternFill>
              </fill>
            </x14:dxf>
          </x14:cfRule>
          <xm:sqref>B235:C235</xm:sqref>
        </x14:conditionalFormatting>
        <x14:conditionalFormatting xmlns:xm="http://schemas.microsoft.com/office/excel/2006/main">
          <x14:cfRule type="expression" priority="1007" id="{A97EAA33-B762-48BC-8D03-A7874509E609}">
            <xm:f>NOT(Projektgrundlagen!$I$25)</xm:f>
            <x14:dxf>
              <font>
                <strike/>
                <color theme="0" tint="-0.14996795556505021"/>
              </font>
              <fill>
                <patternFill>
                  <bgColor theme="0"/>
                </patternFill>
              </fill>
            </x14:dxf>
          </x14:cfRule>
          <xm:sqref>B238:C238</xm:sqref>
        </x14:conditionalFormatting>
        <x14:conditionalFormatting xmlns:xm="http://schemas.microsoft.com/office/excel/2006/main">
          <x14:cfRule type="expression" priority="981" id="{62296BAC-7825-4DAB-AC8B-CDC18466CFDE}">
            <xm:f>NOT(Projektgrundlagen!$I$25)</xm:f>
            <x14:dxf>
              <font>
                <strike/>
                <color theme="0" tint="-0.14996795556505021"/>
              </font>
              <fill>
                <patternFill>
                  <bgColor theme="0"/>
                </patternFill>
              </fill>
            </x14:dxf>
          </x14:cfRule>
          <xm:sqref>B241:C241</xm:sqref>
        </x14:conditionalFormatting>
        <x14:conditionalFormatting xmlns:xm="http://schemas.microsoft.com/office/excel/2006/main">
          <x14:cfRule type="expression" priority="963" id="{46095204-B1B0-45A8-9B6D-8C53488AFB37}">
            <xm:f>NOT(Projektgrundlagen!$I$25)</xm:f>
            <x14:dxf>
              <font>
                <strike/>
                <color theme="0" tint="-0.14996795556505021"/>
              </font>
              <fill>
                <patternFill>
                  <bgColor theme="0"/>
                </patternFill>
              </fill>
            </x14:dxf>
          </x14:cfRule>
          <xm:sqref>B244:C244</xm:sqref>
        </x14:conditionalFormatting>
        <x14:conditionalFormatting xmlns:xm="http://schemas.microsoft.com/office/excel/2006/main">
          <x14:cfRule type="expression" priority="937" id="{C69BE851-F881-47D5-A7A6-F831296002F7}">
            <xm:f>NOT(Projektgrundlagen!$I$25)</xm:f>
            <x14:dxf>
              <font>
                <strike/>
                <color theme="0" tint="-0.14996795556505021"/>
              </font>
              <fill>
                <patternFill>
                  <bgColor theme="0"/>
                </patternFill>
              </fill>
            </x14:dxf>
          </x14:cfRule>
          <xm:sqref>B248:C248</xm:sqref>
        </x14:conditionalFormatting>
        <x14:conditionalFormatting xmlns:xm="http://schemas.microsoft.com/office/excel/2006/main">
          <x14:cfRule type="expression" priority="919" id="{E20ACD23-FA3A-4018-B110-F2A95B2E201A}">
            <xm:f>NOT(Projektgrundlagen!$I$25)</xm:f>
            <x14:dxf>
              <font>
                <strike/>
                <color theme="0" tint="-0.14996795556505021"/>
              </font>
              <fill>
                <patternFill>
                  <bgColor theme="0"/>
                </patternFill>
              </fill>
            </x14:dxf>
          </x14:cfRule>
          <xm:sqref>B251:C251</xm:sqref>
        </x14:conditionalFormatting>
        <x14:conditionalFormatting xmlns:xm="http://schemas.microsoft.com/office/excel/2006/main">
          <x14:cfRule type="expression" priority="1223" id="{4FF106EF-F4F0-461F-9A40-C0D80ED9C419}">
            <xm:f>NOT(Projektgrundlagen!$I$25)</xm:f>
            <x14:dxf>
              <font>
                <strike/>
                <color theme="0" tint="-0.14996795556505021"/>
              </font>
              <fill>
                <patternFill>
                  <bgColor theme="0"/>
                </patternFill>
              </fill>
            </x14:dxf>
          </x14:cfRule>
          <xm:sqref>B254:C254</xm:sqref>
        </x14:conditionalFormatting>
        <x14:conditionalFormatting xmlns:xm="http://schemas.microsoft.com/office/excel/2006/main">
          <x14:cfRule type="expression" priority="1205" id="{9FD60725-7D5C-470C-BEB2-C10E7288D45A}">
            <xm:f>NOT(Projektgrundlagen!$I$25)</xm:f>
            <x14:dxf>
              <font>
                <strike/>
                <color theme="0" tint="-0.14996795556505021"/>
              </font>
              <fill>
                <patternFill>
                  <bgColor theme="0"/>
                </patternFill>
              </fill>
            </x14:dxf>
          </x14:cfRule>
          <xm:sqref>B258:C258</xm:sqref>
        </x14:conditionalFormatting>
        <x14:conditionalFormatting xmlns:xm="http://schemas.microsoft.com/office/excel/2006/main">
          <x14:cfRule type="expression" priority="1179" id="{00C672C3-5D7B-405B-8A18-238573CDC065}">
            <xm:f>NOT(Projektgrundlagen!$I$25)</xm:f>
            <x14:dxf>
              <font>
                <strike/>
                <color theme="0" tint="-0.14996795556505021"/>
              </font>
              <fill>
                <patternFill>
                  <bgColor theme="0"/>
                </patternFill>
              </fill>
            </x14:dxf>
          </x14:cfRule>
          <xm:sqref>B261:C261</xm:sqref>
        </x14:conditionalFormatting>
        <x14:conditionalFormatting xmlns:xm="http://schemas.microsoft.com/office/excel/2006/main">
          <x14:cfRule type="expression" priority="1161" id="{42B1B87A-7B78-498C-ADB6-D16EABAC6301}">
            <xm:f>NOT(Projektgrundlagen!$I$25)</xm:f>
            <x14:dxf>
              <font>
                <strike/>
                <color theme="0" tint="-0.14996795556505021"/>
              </font>
              <fill>
                <patternFill>
                  <bgColor theme="0"/>
                </patternFill>
              </fill>
            </x14:dxf>
          </x14:cfRule>
          <xm:sqref>B264:C264</xm:sqref>
        </x14:conditionalFormatting>
        <x14:conditionalFormatting xmlns:xm="http://schemas.microsoft.com/office/excel/2006/main">
          <x14:cfRule type="expression" priority="1135" id="{DE47FF59-FFD5-4D34-A814-47FEF5D541EB}">
            <xm:f>NOT(Projektgrundlagen!$I$25)</xm:f>
            <x14:dxf>
              <font>
                <strike/>
                <color theme="0" tint="-0.14996795556505021"/>
              </font>
              <fill>
                <patternFill>
                  <bgColor theme="0"/>
                </patternFill>
              </fill>
            </x14:dxf>
          </x14:cfRule>
          <xm:sqref>B267:C267</xm:sqref>
        </x14:conditionalFormatting>
        <x14:conditionalFormatting xmlns:xm="http://schemas.microsoft.com/office/excel/2006/main">
          <x14:cfRule type="expression" priority="1117" id="{1BF8A20A-E139-444A-8FF5-60D1E9017CF0}">
            <xm:f>NOT(Projektgrundlagen!$I$25)</xm:f>
            <x14:dxf>
              <font>
                <strike/>
                <color theme="0" tint="-0.14996795556505021"/>
              </font>
              <fill>
                <patternFill>
                  <bgColor theme="0"/>
                </patternFill>
              </fill>
            </x14:dxf>
          </x14:cfRule>
          <xm:sqref>B270:C270</xm:sqref>
        </x14:conditionalFormatting>
        <x14:conditionalFormatting xmlns:xm="http://schemas.microsoft.com/office/excel/2006/main">
          <x14:cfRule type="expression" priority="739" id="{72751F97-5148-4647-BFB5-55DC9F35CB8C}">
            <xm:f>NOT(Projektgrundlagen!$I$25)</xm:f>
            <x14:dxf>
              <font>
                <strike/>
                <color theme="0" tint="-0.14996795556505021"/>
              </font>
              <fill>
                <patternFill>
                  <bgColor theme="0"/>
                </patternFill>
              </fill>
            </x14:dxf>
          </x14:cfRule>
          <xm:sqref>B273:C273</xm:sqref>
        </x14:conditionalFormatting>
        <x14:conditionalFormatting xmlns:xm="http://schemas.microsoft.com/office/excel/2006/main">
          <x14:cfRule type="expression" priority="717" id="{C31AFF01-42A1-46A7-931E-7394F79A21EA}">
            <xm:f>NOT(Projektgrundlagen!$I$25)</xm:f>
            <x14:dxf>
              <font>
                <strike/>
                <color theme="0" tint="-0.14996795556505021"/>
              </font>
              <fill>
                <patternFill>
                  <bgColor theme="0"/>
                </patternFill>
              </fill>
            </x14:dxf>
          </x14:cfRule>
          <xm:sqref>B276:C276</xm:sqref>
        </x14:conditionalFormatting>
        <x14:conditionalFormatting xmlns:xm="http://schemas.microsoft.com/office/excel/2006/main">
          <x14:cfRule type="expression" priority="699" id="{7312769D-60BB-4931-9BC7-A2F5C3F285AA}">
            <xm:f>NOT(Projektgrundlagen!$I$25)</xm:f>
            <x14:dxf>
              <font>
                <strike/>
                <color theme="0" tint="-0.14996795556505021"/>
              </font>
              <fill>
                <patternFill>
                  <bgColor theme="0"/>
                </patternFill>
              </fill>
            </x14:dxf>
          </x14:cfRule>
          <xm:sqref>B279:C279</xm:sqref>
        </x14:conditionalFormatting>
        <x14:conditionalFormatting xmlns:xm="http://schemas.microsoft.com/office/excel/2006/main">
          <x14:cfRule type="expression" priority="673" id="{8023D58F-AF97-4082-A2E4-E53B0CE3064D}">
            <xm:f>NOT(Projektgrundlagen!$I$25)</xm:f>
            <x14:dxf>
              <font>
                <strike/>
                <color theme="0" tint="-0.14996795556505021"/>
              </font>
              <fill>
                <patternFill>
                  <bgColor theme="0"/>
                </patternFill>
              </fill>
            </x14:dxf>
          </x14:cfRule>
          <xm:sqref>B282:C282</xm:sqref>
        </x14:conditionalFormatting>
        <x14:conditionalFormatting xmlns:xm="http://schemas.microsoft.com/office/excel/2006/main">
          <x14:cfRule type="expression" priority="655" id="{CC26A884-9E5C-450B-B410-22B82FC09C7D}">
            <xm:f>NOT(Projektgrundlagen!$I$25)</xm:f>
            <x14:dxf>
              <font>
                <strike/>
                <color theme="0" tint="-0.14996795556505021"/>
              </font>
              <fill>
                <patternFill>
                  <bgColor theme="0"/>
                </patternFill>
              </fill>
            </x14:dxf>
          </x14:cfRule>
          <xm:sqref>B285:C285</xm:sqref>
        </x14:conditionalFormatting>
        <x14:conditionalFormatting xmlns:xm="http://schemas.microsoft.com/office/excel/2006/main">
          <x14:cfRule type="expression" priority="629" id="{998F757F-4FCD-4AC3-BEF8-0A894191102F}">
            <xm:f>NOT(Projektgrundlagen!$I$25)</xm:f>
            <x14:dxf>
              <font>
                <strike/>
                <color theme="0" tint="-0.14996795556505021"/>
              </font>
              <fill>
                <patternFill>
                  <bgColor theme="0"/>
                </patternFill>
              </fill>
            </x14:dxf>
          </x14:cfRule>
          <xm:sqref>B288:C288</xm:sqref>
        </x14:conditionalFormatting>
        <x14:conditionalFormatting xmlns:xm="http://schemas.microsoft.com/office/excel/2006/main">
          <x14:cfRule type="expression" priority="607" id="{0CE0BB64-D066-42E4-B49F-F907ED103DCE}">
            <xm:f>NOT(Projektgrundlagen!$I$25)</xm:f>
            <x14:dxf>
              <font>
                <strike/>
                <color theme="0" tint="-0.14996795556505021"/>
              </font>
              <fill>
                <patternFill>
                  <bgColor theme="0"/>
                </patternFill>
              </fill>
            </x14:dxf>
          </x14:cfRule>
          <xm:sqref>B291:C291</xm:sqref>
        </x14:conditionalFormatting>
        <x14:conditionalFormatting xmlns:xm="http://schemas.microsoft.com/office/excel/2006/main">
          <x14:cfRule type="expression" priority="589" id="{56B4AC81-33A1-4378-886C-5044B66E78C1}">
            <xm:f>NOT(Projektgrundlagen!$I$25)</xm:f>
            <x14:dxf>
              <font>
                <strike/>
                <color theme="0" tint="-0.14996795556505021"/>
              </font>
              <fill>
                <patternFill>
                  <bgColor theme="0"/>
                </patternFill>
              </fill>
            </x14:dxf>
          </x14:cfRule>
          <xm:sqref>B294:C294</xm:sqref>
        </x14:conditionalFormatting>
        <x14:conditionalFormatting xmlns:xm="http://schemas.microsoft.com/office/excel/2006/main">
          <x14:cfRule type="expression" priority="563" id="{82D4B813-8118-4728-80BA-1D32704F34A9}">
            <xm:f>NOT(Projektgrundlagen!$I$25)</xm:f>
            <x14:dxf>
              <font>
                <strike/>
                <color theme="0" tint="-0.14996795556505021"/>
              </font>
              <fill>
                <patternFill>
                  <bgColor theme="0"/>
                </patternFill>
              </fill>
            </x14:dxf>
          </x14:cfRule>
          <xm:sqref>B297:C297</xm:sqref>
        </x14:conditionalFormatting>
        <x14:conditionalFormatting xmlns:xm="http://schemas.microsoft.com/office/excel/2006/main">
          <x14:cfRule type="expression" priority="545" id="{828D6C9D-74C4-480D-A504-B867D976104F}">
            <xm:f>NOT(Projektgrundlagen!$I$25)</xm:f>
            <x14:dxf>
              <font>
                <strike/>
                <color theme="0" tint="-0.14996795556505021"/>
              </font>
              <fill>
                <patternFill>
                  <bgColor theme="0"/>
                </patternFill>
              </fill>
            </x14:dxf>
          </x14:cfRule>
          <xm:sqref>B301:C301</xm:sqref>
        </x14:conditionalFormatting>
        <x14:conditionalFormatting xmlns:xm="http://schemas.microsoft.com/office/excel/2006/main">
          <x14:cfRule type="expression" priority="519" id="{5486755C-DAC8-4EDD-9874-00AD36A7C0F2}">
            <xm:f>NOT(Projektgrundlagen!$I$25)</xm:f>
            <x14:dxf>
              <font>
                <strike/>
                <color theme="0" tint="-0.14996795556505021"/>
              </font>
              <fill>
                <patternFill>
                  <bgColor theme="0"/>
                </patternFill>
              </fill>
            </x14:dxf>
          </x14:cfRule>
          <xm:sqref>B305:C305</xm:sqref>
        </x14:conditionalFormatting>
        <x14:conditionalFormatting xmlns:xm="http://schemas.microsoft.com/office/excel/2006/main">
          <x14:cfRule type="expression" priority="497" id="{FAA8D80B-4D9B-4CE3-B06D-93C11B1395CC}">
            <xm:f>NOT(Projektgrundlagen!$I$25)</xm:f>
            <x14:dxf>
              <font>
                <strike/>
                <color theme="0" tint="-0.14996795556505021"/>
              </font>
              <fill>
                <patternFill>
                  <bgColor theme="0"/>
                </patternFill>
              </fill>
            </x14:dxf>
          </x14:cfRule>
          <xm:sqref>B311:C311</xm:sqref>
        </x14:conditionalFormatting>
        <x14:conditionalFormatting xmlns:xm="http://schemas.microsoft.com/office/excel/2006/main">
          <x14:cfRule type="expression" priority="339" id="{F71F392B-08B5-4563-9AB4-56A9DA4383B9}">
            <xm:f>NOT(Projektgrundlagen!$I$25)</xm:f>
            <x14:dxf>
              <font>
                <strike/>
                <color theme="0" tint="-0.14996795556505021"/>
              </font>
              <fill>
                <patternFill>
                  <bgColor theme="0"/>
                </patternFill>
              </fill>
            </x14:dxf>
          </x14:cfRule>
          <xm:sqref>B314:C314</xm:sqref>
        </x14:conditionalFormatting>
        <x14:conditionalFormatting xmlns:xm="http://schemas.microsoft.com/office/excel/2006/main">
          <x14:cfRule type="expression" priority="338" id="{A2119F3E-38C1-4014-B236-3E01DC745C55}">
            <xm:f>NOT(Projektgrundlagen!$I$25)</xm:f>
            <x14:dxf>
              <font>
                <strike/>
                <color theme="0" tint="-0.14996795556505021"/>
              </font>
              <fill>
                <patternFill>
                  <bgColor theme="0"/>
                </patternFill>
              </fill>
            </x14:dxf>
          </x14:cfRule>
          <xm:sqref>B318:C318</xm:sqref>
        </x14:conditionalFormatting>
        <x14:conditionalFormatting xmlns:xm="http://schemas.microsoft.com/office/excel/2006/main">
          <x14:cfRule type="expression" priority="337" id="{44CBFE81-D222-490A-A502-9C8C592882DC}">
            <xm:f>NOT(Projektgrundlagen!$I$25)</xm:f>
            <x14:dxf>
              <font>
                <strike/>
                <color theme="0" tint="-0.14996795556505021"/>
              </font>
              <fill>
                <patternFill>
                  <bgColor theme="0"/>
                </patternFill>
              </fill>
            </x14:dxf>
          </x14:cfRule>
          <xm:sqref>B321:C321</xm:sqref>
        </x14:conditionalFormatting>
        <x14:conditionalFormatting xmlns:xm="http://schemas.microsoft.com/office/excel/2006/main">
          <x14:cfRule type="expression" priority="336" id="{CD25D97A-100D-4DF8-AA08-9A3B524847A1}">
            <xm:f>NOT(Projektgrundlagen!$I$25)</xm:f>
            <x14:dxf>
              <font>
                <strike/>
                <color theme="0" tint="-0.14996795556505021"/>
              </font>
              <fill>
                <patternFill>
                  <bgColor theme="0"/>
                </patternFill>
              </fill>
            </x14:dxf>
          </x14:cfRule>
          <xm:sqref>B324:C324</xm:sqref>
        </x14:conditionalFormatting>
        <x14:conditionalFormatting xmlns:xm="http://schemas.microsoft.com/office/excel/2006/main">
          <x14:cfRule type="expression" priority="335" id="{46217249-58BC-4F96-839B-1ABEBB5AF6B9}">
            <xm:f>NOT(Projektgrundlagen!$I$25)</xm:f>
            <x14:dxf>
              <font>
                <strike/>
                <color theme="0" tint="-0.14996795556505021"/>
              </font>
              <fill>
                <patternFill>
                  <bgColor theme="0"/>
                </patternFill>
              </fill>
            </x14:dxf>
          </x14:cfRule>
          <xm:sqref>B327:C327</xm:sqref>
        </x14:conditionalFormatting>
        <x14:conditionalFormatting xmlns:xm="http://schemas.microsoft.com/office/excel/2006/main">
          <x14:cfRule type="expression" priority="334" id="{6F5DEFA1-63AB-4B22-9B62-73242D210726}">
            <xm:f>NOT(Projektgrundlagen!$I$25)</xm:f>
            <x14:dxf>
              <font>
                <strike/>
                <color theme="0" tint="-0.14996795556505021"/>
              </font>
              <fill>
                <patternFill>
                  <bgColor theme="0"/>
                </patternFill>
              </fill>
            </x14:dxf>
          </x14:cfRule>
          <xm:sqref>B330:C330</xm:sqref>
        </x14:conditionalFormatting>
        <x14:conditionalFormatting xmlns:xm="http://schemas.microsoft.com/office/excel/2006/main">
          <x14:cfRule type="expression" priority="223" id="{85FAEEE5-ECDD-4278-AB03-8BAAF583B25C}">
            <xm:f>NOT(Projektgrundlagen!$I$25)</xm:f>
            <x14:dxf>
              <font>
                <strike/>
                <color theme="0" tint="-0.14996795556505021"/>
              </font>
              <fill>
                <patternFill>
                  <bgColor theme="0"/>
                </patternFill>
              </fill>
            </x14:dxf>
          </x14:cfRule>
          <xm:sqref>B334:C334</xm:sqref>
        </x14:conditionalFormatting>
        <x14:conditionalFormatting xmlns:xm="http://schemas.microsoft.com/office/excel/2006/main">
          <x14:cfRule type="expression" priority="222" id="{3E5765A2-CA67-439F-9B7D-7B835CD14889}">
            <xm:f>NOT(Projektgrundlagen!$I$25)</xm:f>
            <x14:dxf>
              <font>
                <strike/>
                <color theme="0" tint="-0.14996795556505021"/>
              </font>
              <fill>
                <patternFill>
                  <bgColor theme="0"/>
                </patternFill>
              </fill>
            </x14:dxf>
          </x14:cfRule>
          <xm:sqref>B338:C338</xm:sqref>
        </x14:conditionalFormatting>
        <x14:conditionalFormatting xmlns:xm="http://schemas.microsoft.com/office/excel/2006/main">
          <x14:cfRule type="expression" priority="221" id="{DFB80D99-B41B-4D44-A52F-BF1482A5D42A}">
            <xm:f>NOT(Projektgrundlagen!$I$25)</xm:f>
            <x14:dxf>
              <font>
                <strike/>
                <color theme="0" tint="-0.14996795556505021"/>
              </font>
              <fill>
                <patternFill>
                  <bgColor theme="0"/>
                </patternFill>
              </fill>
            </x14:dxf>
          </x14:cfRule>
          <xm:sqref>B342:C342</xm:sqref>
        </x14:conditionalFormatting>
        <x14:conditionalFormatting xmlns:xm="http://schemas.microsoft.com/office/excel/2006/main">
          <x14:cfRule type="expression" priority="220" id="{88615156-4EC1-49B0-B5C6-E283A869F552}">
            <xm:f>NOT(Projektgrundlagen!$I$25)</xm:f>
            <x14:dxf>
              <font>
                <strike/>
                <color theme="0" tint="-0.14996795556505021"/>
              </font>
              <fill>
                <patternFill>
                  <bgColor theme="0"/>
                </patternFill>
              </fill>
            </x14:dxf>
          </x14:cfRule>
          <xm:sqref>B346:C346</xm:sqref>
        </x14:conditionalFormatting>
        <x14:conditionalFormatting xmlns:xm="http://schemas.microsoft.com/office/excel/2006/main">
          <x14:cfRule type="expression" priority="219" id="{33D28883-CB26-4241-AD87-C308F8D83BFE}">
            <xm:f>NOT(Projektgrundlagen!$I$25)</xm:f>
            <x14:dxf>
              <font>
                <strike/>
                <color theme="0" tint="-0.14996795556505021"/>
              </font>
              <fill>
                <patternFill>
                  <bgColor theme="0"/>
                </patternFill>
              </fill>
            </x14:dxf>
          </x14:cfRule>
          <xm:sqref>B349:C349</xm:sqref>
        </x14:conditionalFormatting>
        <x14:conditionalFormatting xmlns:xm="http://schemas.microsoft.com/office/excel/2006/main">
          <x14:cfRule type="expression" priority="155" id="{B9D1E7CA-9213-4478-A723-8454E37D352F}">
            <xm:f>NOT(Projektgrundlagen!$I$25)</xm:f>
            <x14:dxf>
              <font>
                <strike/>
                <color theme="0" tint="-0.14996795556505021"/>
              </font>
              <fill>
                <patternFill>
                  <bgColor theme="0"/>
                </patternFill>
              </fill>
            </x14:dxf>
          </x14:cfRule>
          <xm:sqref>B352:C352</xm:sqref>
        </x14:conditionalFormatting>
        <x14:conditionalFormatting xmlns:xm="http://schemas.microsoft.com/office/excel/2006/main">
          <x14:cfRule type="expression" priority="154" id="{347425FD-7527-4488-A5D9-DFA5F6DC5A1F}">
            <xm:f>NOT(Projektgrundlagen!$I$25)</xm:f>
            <x14:dxf>
              <font>
                <strike/>
                <color theme="0" tint="-0.14996795556505021"/>
              </font>
              <fill>
                <patternFill>
                  <bgColor theme="0"/>
                </patternFill>
              </fill>
            </x14:dxf>
          </x14:cfRule>
          <xm:sqref>B356:C356</xm:sqref>
        </x14:conditionalFormatting>
        <x14:conditionalFormatting xmlns:xm="http://schemas.microsoft.com/office/excel/2006/main">
          <x14:cfRule type="expression" priority="109" id="{E86EA870-FC41-4E09-951B-DEDAFEA0781A}">
            <xm:f>NOT(Projektgrundlagen!$I$25)</xm:f>
            <x14:dxf>
              <font>
                <strike/>
                <color theme="0" tint="-0.14996795556505021"/>
              </font>
              <fill>
                <patternFill>
                  <bgColor theme="0"/>
                </patternFill>
              </fill>
            </x14:dxf>
          </x14:cfRule>
          <xm:sqref>B359:C359</xm:sqref>
        </x14:conditionalFormatting>
        <x14:conditionalFormatting xmlns:xm="http://schemas.microsoft.com/office/excel/2006/main">
          <x14:cfRule type="expression" priority="108" id="{C4D70E33-015B-41F1-8749-D3F2056CA115}">
            <xm:f>NOT(Projektgrundlagen!$I$25)</xm:f>
            <x14:dxf>
              <font>
                <strike/>
                <color theme="0" tint="-0.14996795556505021"/>
              </font>
              <fill>
                <patternFill>
                  <bgColor theme="0"/>
                </patternFill>
              </fill>
            </x14:dxf>
          </x14:cfRule>
          <xm:sqref>B363:C363</xm:sqref>
        </x14:conditionalFormatting>
        <x14:conditionalFormatting xmlns:xm="http://schemas.microsoft.com/office/excel/2006/main">
          <x14:cfRule type="expression" priority="6917" id="{2389250D-9A51-4D41-9531-BF5680115C2C}">
            <xm:f>NOT(Projektgrundlagen!$I$25)</xm:f>
            <x14:dxf>
              <font>
                <strike/>
                <color theme="0" tint="-0.14996795556505021"/>
              </font>
              <fill>
                <patternFill>
                  <bgColor theme="0"/>
                </patternFill>
              </fill>
            </x14:dxf>
          </x14:cfRule>
          <xm:sqref>B367:C367</xm:sqref>
        </x14:conditionalFormatting>
        <x14:conditionalFormatting xmlns:xm="http://schemas.microsoft.com/office/excel/2006/main">
          <x14:cfRule type="expression" priority="6899" id="{141F2F77-94E5-496B-B243-F428312F0517}">
            <xm:f>NOT(Projektgrundlagen!$I$25)</xm:f>
            <x14:dxf>
              <font>
                <strike/>
                <color theme="0" tint="-0.14996795556505021"/>
              </font>
              <fill>
                <patternFill>
                  <bgColor theme="0"/>
                </patternFill>
              </fill>
            </x14:dxf>
          </x14:cfRule>
          <xm:sqref>B369:C369</xm:sqref>
        </x14:conditionalFormatting>
        <x14:conditionalFormatting xmlns:xm="http://schemas.microsoft.com/office/excel/2006/main">
          <x14:cfRule type="expression" priority="6881" id="{5AF32D43-BD55-4E5A-985B-2D8A67612651}">
            <xm:f>NOT(Projektgrundlagen!$I$25)</xm:f>
            <x14:dxf>
              <font>
                <strike/>
                <color theme="0" tint="-0.14996795556505021"/>
              </font>
              <fill>
                <patternFill>
                  <bgColor theme="0"/>
                </patternFill>
              </fill>
            </x14:dxf>
          </x14:cfRule>
          <xm:sqref>B371:C371</xm:sqref>
        </x14:conditionalFormatting>
        <x14:conditionalFormatting xmlns:xm="http://schemas.microsoft.com/office/excel/2006/main">
          <x14:cfRule type="expression" priority="5540" id="{1F33B12A-FA9B-466F-ABBE-DC9C479AC01F}">
            <xm:f>NOT(Projektgrundlagen!$I$25)</xm:f>
            <x14:dxf>
              <font>
                <strike/>
                <color theme="0" tint="-0.14996795556505021"/>
              </font>
              <fill>
                <patternFill>
                  <bgColor theme="0"/>
                </patternFill>
              </fill>
            </x14:dxf>
          </x14:cfRule>
          <xm:sqref>B376:C376</xm:sqref>
        </x14:conditionalFormatting>
        <x14:conditionalFormatting xmlns:xm="http://schemas.microsoft.com/office/excel/2006/main">
          <x14:cfRule type="expression" priority="5532" id="{71453985-A61A-4A77-B86F-C1D979AEBFCA}">
            <xm:f>NOT(Projektgrundlagen!$I$25)</xm:f>
            <x14:dxf>
              <font>
                <strike/>
                <color theme="0" tint="-0.14996795556505021"/>
              </font>
              <fill>
                <patternFill>
                  <bgColor theme="0"/>
                </patternFill>
              </fill>
            </x14:dxf>
          </x14:cfRule>
          <xm:sqref>B380:C380</xm:sqref>
        </x14:conditionalFormatting>
        <x14:conditionalFormatting xmlns:xm="http://schemas.microsoft.com/office/excel/2006/main">
          <x14:cfRule type="expression" priority="5524" id="{E4F3B050-7D9A-4C8E-9D0E-8614160CE9E9}">
            <xm:f>NOT(Projektgrundlagen!$I$25)</xm:f>
            <x14:dxf>
              <font>
                <strike/>
                <color theme="0" tint="-0.14996795556505021"/>
              </font>
              <fill>
                <patternFill>
                  <bgColor theme="0"/>
                </patternFill>
              </fill>
            </x14:dxf>
          </x14:cfRule>
          <xm:sqref>B383:C383</xm:sqref>
        </x14:conditionalFormatting>
        <x14:conditionalFormatting xmlns:xm="http://schemas.microsoft.com/office/excel/2006/main">
          <x14:cfRule type="expression" priority="5516" id="{4FA13656-07CB-4E5D-9045-E0670E900B40}">
            <xm:f>NOT(Projektgrundlagen!$I$25)</xm:f>
            <x14:dxf>
              <font>
                <strike/>
                <color theme="0" tint="-0.14996795556505021"/>
              </font>
              <fill>
                <patternFill>
                  <bgColor theme="0"/>
                </patternFill>
              </fill>
            </x14:dxf>
          </x14:cfRule>
          <xm:sqref>B397:C397</xm:sqref>
        </x14:conditionalFormatting>
        <x14:conditionalFormatting xmlns:xm="http://schemas.microsoft.com/office/excel/2006/main">
          <x14:cfRule type="expression" priority="5508" id="{93702EDE-936A-4026-A31D-14080A1BF1CE}">
            <xm:f>NOT(Projektgrundlagen!$I$25)</xm:f>
            <x14:dxf>
              <font>
                <strike/>
                <color theme="0" tint="-0.14996795556505021"/>
              </font>
              <fill>
                <patternFill>
                  <bgColor theme="0"/>
                </patternFill>
              </fill>
            </x14:dxf>
          </x14:cfRule>
          <xm:sqref>B400:C400</xm:sqref>
        </x14:conditionalFormatting>
        <x14:conditionalFormatting xmlns:xm="http://schemas.microsoft.com/office/excel/2006/main">
          <x14:cfRule type="expression" priority="5500" id="{F1177028-78B7-4A04-995A-FE63AD69151E}">
            <xm:f>NOT(Projektgrundlagen!$I$25)</xm:f>
            <x14:dxf>
              <font>
                <strike/>
                <color theme="0" tint="-0.14996795556505021"/>
              </font>
              <fill>
                <patternFill>
                  <bgColor theme="0"/>
                </patternFill>
              </fill>
            </x14:dxf>
          </x14:cfRule>
          <xm:sqref>B403:C403</xm:sqref>
        </x14:conditionalFormatting>
        <x14:conditionalFormatting xmlns:xm="http://schemas.microsoft.com/office/excel/2006/main">
          <x14:cfRule type="expression" priority="842" id="{00DBCCE7-C956-43AB-97C5-3D19B587803E}">
            <xm:f>NOT(Projektgrundlagen!$I$25)</xm:f>
            <x14:dxf>
              <font>
                <strike/>
                <color theme="0" tint="-0.14996795556505021"/>
              </font>
              <fill>
                <patternFill>
                  <bgColor theme="0"/>
                </patternFill>
              </fill>
            </x14:dxf>
          </x14:cfRule>
          <xm:sqref>B406:C406</xm:sqref>
        </x14:conditionalFormatting>
        <x14:conditionalFormatting xmlns:xm="http://schemas.microsoft.com/office/excel/2006/main">
          <x14:cfRule type="expression" priority="834" id="{F226A90B-75F8-4B92-96B7-35E05F3F1E24}">
            <xm:f>NOT(Projektgrundlagen!$I$25)</xm:f>
            <x14:dxf>
              <font>
                <strike/>
                <color theme="0" tint="-0.14996795556505021"/>
              </font>
              <fill>
                <patternFill>
                  <bgColor theme="0"/>
                </patternFill>
              </fill>
            </x14:dxf>
          </x14:cfRule>
          <xm:sqref>B409:C409</xm:sqref>
        </x14:conditionalFormatting>
        <x14:conditionalFormatting xmlns:xm="http://schemas.microsoft.com/office/excel/2006/main">
          <x14:cfRule type="expression" priority="5405" id="{E98B3A29-DB9A-4B9A-B95C-57C84532E660}">
            <xm:f>NOT(Projektgrundlagen!$I$25)</xm:f>
            <x14:dxf>
              <font>
                <strike/>
                <color theme="0" tint="-0.14996795556505021"/>
              </font>
              <fill>
                <patternFill>
                  <bgColor theme="0"/>
                </patternFill>
              </fill>
            </x14:dxf>
          </x14:cfRule>
          <xm:sqref>B411:C411</xm:sqref>
        </x14:conditionalFormatting>
        <x14:conditionalFormatting xmlns:xm="http://schemas.microsoft.com/office/excel/2006/main">
          <x14:cfRule type="expression" priority="5492" id="{60C7FE12-106C-4D57-A3A6-86A5A0FF0A44}">
            <xm:f>NOT(Projektgrundlagen!$I$25)</xm:f>
            <x14:dxf>
              <font>
                <strike/>
                <color theme="0" tint="-0.14996795556505021"/>
              </font>
              <fill>
                <patternFill>
                  <bgColor theme="0"/>
                </patternFill>
              </fill>
            </x14:dxf>
          </x14:cfRule>
          <xm:sqref>B413:C413</xm:sqref>
        </x14:conditionalFormatting>
        <x14:conditionalFormatting xmlns:xm="http://schemas.microsoft.com/office/excel/2006/main">
          <x14:cfRule type="expression" priority="6791" id="{8FF6A9E3-E461-432B-B20E-8B831A178F7D}">
            <xm:f>NOT(Projektgrundlagen!$I$25)</xm:f>
            <x14:dxf>
              <font>
                <strike/>
                <color theme="0" tint="-0.14996795556505021"/>
              </font>
              <fill>
                <patternFill>
                  <bgColor theme="0"/>
                </patternFill>
              </fill>
            </x14:dxf>
          </x14:cfRule>
          <xm:sqref>B418:C418</xm:sqref>
        </x14:conditionalFormatting>
        <x14:conditionalFormatting xmlns:xm="http://schemas.microsoft.com/office/excel/2006/main">
          <x14:cfRule type="expression" priority="6773" id="{DB8E0D27-5667-429E-AD91-6D2F776BE59D}">
            <xm:f>NOT(Projektgrundlagen!$I$25)</xm:f>
            <x14:dxf>
              <font>
                <strike/>
                <color theme="0" tint="-0.14996795556505021"/>
              </font>
              <fill>
                <patternFill>
                  <bgColor theme="0"/>
                </patternFill>
              </fill>
            </x14:dxf>
          </x14:cfRule>
          <xm:sqref>B426:C426</xm:sqref>
        </x14:conditionalFormatting>
        <x14:conditionalFormatting xmlns:xm="http://schemas.microsoft.com/office/excel/2006/main">
          <x14:cfRule type="expression" priority="5663" id="{519F417F-8962-4DC8-8858-6DCBE7E40221}">
            <xm:f>NOT(Projektgrundlagen!$I$25)</xm:f>
            <x14:dxf>
              <font>
                <strike/>
                <color theme="0" tint="-0.14996795556505021"/>
              </font>
              <fill>
                <patternFill>
                  <bgColor theme="0"/>
                </patternFill>
              </fill>
            </x14:dxf>
          </x14:cfRule>
          <xm:sqref>B429:C429</xm:sqref>
        </x14:conditionalFormatting>
        <x14:conditionalFormatting xmlns:xm="http://schemas.microsoft.com/office/excel/2006/main">
          <x14:cfRule type="expression" priority="5642" id="{3DC74F14-6422-4C94-B0C9-07902D9C9E83}">
            <xm:f>NOT(Projektgrundlagen!$I$25)</xm:f>
            <x14:dxf>
              <font>
                <strike/>
                <color theme="0" tint="-0.14996795556505021"/>
              </font>
              <fill>
                <patternFill>
                  <bgColor theme="0"/>
                </patternFill>
              </fill>
            </x14:dxf>
          </x14:cfRule>
          <xm:sqref>B435:C435</xm:sqref>
        </x14:conditionalFormatting>
        <x14:conditionalFormatting xmlns:xm="http://schemas.microsoft.com/office/excel/2006/main">
          <x14:cfRule type="expression" priority="5600" id="{2D3D7086-57BD-41C3-BDB5-4B15727DE2F1}">
            <xm:f>NOT(Projektgrundlagen!$I$25)</xm:f>
            <x14:dxf>
              <font>
                <strike/>
                <color theme="0" tint="-0.14996795556505021"/>
              </font>
              <fill>
                <patternFill>
                  <bgColor theme="0"/>
                </patternFill>
              </fill>
            </x14:dxf>
          </x14:cfRule>
          <xm:sqref>B441:C441</xm:sqref>
        </x14:conditionalFormatting>
        <x14:conditionalFormatting xmlns:xm="http://schemas.microsoft.com/office/excel/2006/main">
          <x14:cfRule type="expression" priority="6755" id="{185139D9-4DF6-4A26-9126-B858738547AD}">
            <xm:f>NOT(Projektgrundlagen!$I$25)</xm:f>
            <x14:dxf>
              <font>
                <strike/>
                <color theme="0" tint="-0.14996795556505021"/>
              </font>
              <fill>
                <patternFill>
                  <bgColor theme="0"/>
                </patternFill>
              </fill>
            </x14:dxf>
          </x14:cfRule>
          <xm:sqref>B445:C445</xm:sqref>
        </x14:conditionalFormatting>
        <x14:conditionalFormatting xmlns:xm="http://schemas.microsoft.com/office/excel/2006/main">
          <x14:cfRule type="expression" priority="4778" id="{6186053F-5BCA-46FD-82B3-99901B8D5C08}">
            <xm:f>NOT(Projektgrundlagen!$I$25)</xm:f>
            <x14:dxf>
              <font>
                <strike/>
                <color theme="0" tint="-0.14996795556505021"/>
              </font>
              <fill>
                <patternFill>
                  <bgColor theme="0"/>
                </patternFill>
              </fill>
            </x14:dxf>
          </x14:cfRule>
          <xm:sqref>B450:C450</xm:sqref>
        </x14:conditionalFormatting>
        <x14:conditionalFormatting xmlns:xm="http://schemas.microsoft.com/office/excel/2006/main">
          <x14:cfRule type="expression" priority="4770" id="{D7C8A72C-05E0-4C55-A6C5-2F828C0359E6}">
            <xm:f>NOT(Projektgrundlagen!$I$25)</xm:f>
            <x14:dxf>
              <font>
                <strike/>
                <color theme="0" tint="-0.14996795556505021"/>
              </font>
              <fill>
                <patternFill>
                  <bgColor theme="0"/>
                </patternFill>
              </fill>
            </x14:dxf>
          </x14:cfRule>
          <xm:sqref>B453:C453</xm:sqref>
        </x14:conditionalFormatting>
        <x14:conditionalFormatting xmlns:xm="http://schemas.microsoft.com/office/excel/2006/main">
          <x14:cfRule type="expression" priority="4762" id="{64DDF732-DA1B-4B0B-8B95-CE3F1E0BAB43}">
            <xm:f>NOT(Projektgrundlagen!$I$25)</xm:f>
            <x14:dxf>
              <font>
                <strike/>
                <color theme="0" tint="-0.14996795556505021"/>
              </font>
              <fill>
                <patternFill>
                  <bgColor theme="0"/>
                </patternFill>
              </fill>
            </x14:dxf>
          </x14:cfRule>
          <xm:sqref>B456:C456</xm:sqref>
        </x14:conditionalFormatting>
        <x14:conditionalFormatting xmlns:xm="http://schemas.microsoft.com/office/excel/2006/main">
          <x14:cfRule type="expression" priority="4754" id="{4BCC06E2-B453-4FA4-804A-BA33A47CDC97}">
            <xm:f>NOT(Projektgrundlagen!$I$25)</xm:f>
            <x14:dxf>
              <font>
                <strike/>
                <color theme="0" tint="-0.14996795556505021"/>
              </font>
              <fill>
                <patternFill>
                  <bgColor theme="0"/>
                </patternFill>
              </fill>
            </x14:dxf>
          </x14:cfRule>
          <xm:sqref>B459:C459</xm:sqref>
        </x14:conditionalFormatting>
        <x14:conditionalFormatting xmlns:xm="http://schemas.microsoft.com/office/excel/2006/main">
          <x14:cfRule type="expression" priority="4733" id="{D598B008-B5EA-4177-BB7C-3921519840B6}">
            <xm:f>NOT(Projektgrundlagen!$I$25)</xm:f>
            <x14:dxf>
              <font>
                <strike/>
                <color theme="0" tint="-0.14996795556505021"/>
              </font>
              <fill>
                <patternFill>
                  <bgColor theme="0"/>
                </patternFill>
              </fill>
            </x14:dxf>
          </x14:cfRule>
          <xm:sqref>B461:C461</xm:sqref>
        </x14:conditionalFormatting>
        <x14:conditionalFormatting xmlns:xm="http://schemas.microsoft.com/office/excel/2006/main">
          <x14:cfRule type="expression" priority="4708" id="{67D3BBD8-8C7C-4D1D-A02E-55480BD60301}">
            <xm:f>NOT(Projektgrundlagen!$I$25)</xm:f>
            <x14:dxf>
              <font>
                <strike/>
                <color theme="0" tint="-0.14996795556505021"/>
              </font>
              <fill>
                <patternFill>
                  <bgColor theme="0"/>
                </patternFill>
              </fill>
            </x14:dxf>
          </x14:cfRule>
          <xm:sqref>B463:C463</xm:sqref>
        </x14:conditionalFormatting>
        <x14:conditionalFormatting xmlns:xm="http://schemas.microsoft.com/office/excel/2006/main">
          <x14:cfRule type="expression" priority="2571" id="{BF77B168-B1D5-40B3-AC60-2B2F79FDF64A}">
            <xm:f>NOT(Projektgrundlagen!$I$22)</xm:f>
            <x14:dxf>
              <font>
                <strike/>
                <color theme="0" tint="-0.14996795556505021"/>
              </font>
              <fill>
                <patternFill>
                  <bgColor theme="0"/>
                </patternFill>
              </fill>
            </x14:dxf>
          </x14:cfRule>
          <xm:sqref>C15:E16</xm:sqref>
        </x14:conditionalFormatting>
        <x14:conditionalFormatting xmlns:xm="http://schemas.microsoft.com/office/excel/2006/main">
          <x14:cfRule type="expression" priority="2568" id="{BB071E62-F918-4784-9F5E-B765CC25B243}">
            <xm:f>NOT(Projektgrundlagen!$I$22)</xm:f>
            <x14:dxf>
              <font>
                <strike/>
                <color theme="0" tint="-0.14996795556505021"/>
              </font>
              <fill>
                <patternFill>
                  <bgColor theme="0"/>
                </patternFill>
              </fill>
            </x14:dxf>
          </x14:cfRule>
          <xm:sqref>C18:E19</xm:sqref>
        </x14:conditionalFormatting>
        <x14:conditionalFormatting xmlns:xm="http://schemas.microsoft.com/office/excel/2006/main">
          <x14:cfRule type="expression" priority="2565" id="{8CFE1128-3666-4623-9D71-1854968D9061}">
            <xm:f>NOT(Projektgrundlagen!$I$22)</xm:f>
            <x14:dxf>
              <font>
                <strike/>
                <color theme="0" tint="-0.14996795556505021"/>
              </font>
              <fill>
                <patternFill>
                  <bgColor theme="0"/>
                </patternFill>
              </fill>
            </x14:dxf>
          </x14:cfRule>
          <xm:sqref>C21:E22</xm:sqref>
        </x14:conditionalFormatting>
        <x14:conditionalFormatting xmlns:xm="http://schemas.microsoft.com/office/excel/2006/main">
          <x14:cfRule type="expression" priority="2562" id="{6F438FBC-CFF7-4A92-A32B-923EC2A60505}">
            <xm:f>NOT(Projektgrundlagen!$I$22)</xm:f>
            <x14:dxf>
              <font>
                <strike/>
                <color theme="0" tint="-0.14996795556505021"/>
              </font>
              <fill>
                <patternFill>
                  <bgColor theme="0"/>
                </patternFill>
              </fill>
            </x14:dxf>
          </x14:cfRule>
          <xm:sqref>C24:E25</xm:sqref>
        </x14:conditionalFormatting>
        <x14:conditionalFormatting xmlns:xm="http://schemas.microsoft.com/office/excel/2006/main">
          <x14:cfRule type="expression" priority="7359" id="{4EC70520-6D0B-4840-AAFA-E608371DDEB5}">
            <xm:f>NOT(Projektgrundlagen!$I$22)</xm:f>
            <x14:dxf>
              <font>
                <strike/>
                <color theme="0" tint="-0.14996795556505021"/>
              </font>
              <fill>
                <patternFill>
                  <bgColor theme="0"/>
                </patternFill>
              </fill>
            </x14:dxf>
          </x14:cfRule>
          <xm:sqref>C27:E27 G27:K27 C29:E29 G29:K29 G414:K414 C444:E444 G444:K444</xm:sqref>
        </x14:conditionalFormatting>
        <x14:conditionalFormatting xmlns:xm="http://schemas.microsoft.com/office/excel/2006/main">
          <x14:cfRule type="expression" priority="2493" id="{A57F23C1-F705-40CA-B337-82CAA5EAC177}">
            <xm:f>NOT(Projektgrundlagen!$I$22)</xm:f>
            <x14:dxf>
              <font>
                <strike/>
                <color theme="0" tint="-0.14996795556505021"/>
              </font>
              <fill>
                <patternFill>
                  <bgColor theme="0"/>
                </patternFill>
              </fill>
            </x14:dxf>
          </x14:cfRule>
          <xm:sqref>C34:E38</xm:sqref>
        </x14:conditionalFormatting>
        <x14:conditionalFormatting xmlns:xm="http://schemas.microsoft.com/office/excel/2006/main">
          <x14:cfRule type="expression" priority="2472" id="{9325D6B5-3766-4679-AD26-E843A66F6F82}">
            <xm:f>NOT(Projektgrundlagen!$I$22)</xm:f>
            <x14:dxf>
              <font>
                <strike/>
                <color theme="0" tint="-0.14996795556505021"/>
              </font>
              <fill>
                <patternFill>
                  <bgColor theme="0"/>
                </patternFill>
              </fill>
            </x14:dxf>
          </x14:cfRule>
          <xm:sqref>C40:E41</xm:sqref>
        </x14:conditionalFormatting>
        <x14:conditionalFormatting xmlns:xm="http://schemas.microsoft.com/office/excel/2006/main">
          <x14:cfRule type="expression" priority="782" id="{DB82B6D4-65DE-4C6D-B60C-031AED60D45D}">
            <xm:f>NOT(Projektgrundlagen!$I$22)</xm:f>
            <x14:dxf>
              <font>
                <strike/>
                <color theme="0" tint="-0.14996795556505021"/>
              </font>
              <fill>
                <patternFill>
                  <bgColor theme="0"/>
                </patternFill>
              </fill>
            </x14:dxf>
          </x14:cfRule>
          <xm:sqref>C43:E45</xm:sqref>
        </x14:conditionalFormatting>
        <x14:conditionalFormatting xmlns:xm="http://schemas.microsoft.com/office/excel/2006/main">
          <x14:cfRule type="expression" priority="2426" id="{5857E5DB-4B88-46B0-88F9-7D6F2538D492}">
            <xm:f>NOT(Projektgrundlagen!$I$22)</xm:f>
            <x14:dxf>
              <font>
                <strike/>
                <color theme="0" tint="-0.14996795556505021"/>
              </font>
              <fill>
                <patternFill>
                  <bgColor theme="0"/>
                </patternFill>
              </fill>
            </x14:dxf>
          </x14:cfRule>
          <xm:sqref>C47:E48</xm:sqref>
        </x14:conditionalFormatting>
        <x14:conditionalFormatting xmlns:xm="http://schemas.microsoft.com/office/excel/2006/main">
          <x14:cfRule type="expression" priority="2422" id="{EA2621FB-30D2-4229-A699-2D1A0D3F6BB7}">
            <xm:f>NOT(Projektgrundlagen!$I$22)</xm:f>
            <x14:dxf>
              <font>
                <strike/>
                <color theme="0" tint="-0.14996795556505021"/>
              </font>
              <fill>
                <patternFill>
                  <bgColor theme="0"/>
                </patternFill>
              </fill>
            </x14:dxf>
          </x14:cfRule>
          <xm:sqref>C50:E51</xm:sqref>
        </x14:conditionalFormatting>
        <x14:conditionalFormatting xmlns:xm="http://schemas.microsoft.com/office/excel/2006/main">
          <x14:cfRule type="expression" priority="779" id="{EEEF0CC7-27BC-410F-AA2C-73592611AF68}">
            <xm:f>NOT(Projektgrundlagen!$I$22)</xm:f>
            <x14:dxf>
              <font>
                <strike/>
                <color theme="0" tint="-0.14996795556505021"/>
              </font>
              <fill>
                <patternFill>
                  <bgColor theme="0"/>
                </patternFill>
              </fill>
            </x14:dxf>
          </x14:cfRule>
          <xm:sqref>C53:E55</xm:sqref>
        </x14:conditionalFormatting>
        <x14:conditionalFormatting xmlns:xm="http://schemas.microsoft.com/office/excel/2006/main">
          <x14:cfRule type="expression" priority="2378" id="{98A42981-0A35-4783-B1F3-D83399B49861}">
            <xm:f>NOT(Projektgrundlagen!$I$22)</xm:f>
            <x14:dxf>
              <font>
                <strike/>
                <color theme="0" tint="-0.14996795556505021"/>
              </font>
              <fill>
                <patternFill>
                  <bgColor theme="0"/>
                </patternFill>
              </fill>
            </x14:dxf>
          </x14:cfRule>
          <xm:sqref>C57:E58</xm:sqref>
        </x14:conditionalFormatting>
        <x14:conditionalFormatting xmlns:xm="http://schemas.microsoft.com/office/excel/2006/main">
          <x14:cfRule type="expression" priority="2338" id="{E1199437-C8AF-4DDE-B8F9-740379892B31}">
            <xm:f>NOT(Projektgrundlagen!$I$22)</xm:f>
            <x14:dxf>
              <font>
                <strike/>
                <color theme="0" tint="-0.14996795556505021"/>
              </font>
              <fill>
                <patternFill>
                  <bgColor theme="0"/>
                </patternFill>
              </fill>
            </x14:dxf>
          </x14:cfRule>
          <xm:sqref>C60:E61</xm:sqref>
        </x14:conditionalFormatting>
        <x14:conditionalFormatting xmlns:xm="http://schemas.microsoft.com/office/excel/2006/main">
          <x14:cfRule type="expression" priority="2334" id="{79D1D760-DBD4-41FC-8E2F-6C18444B3F51}">
            <xm:f>NOT(Projektgrundlagen!$I$22)</xm:f>
            <x14:dxf>
              <font>
                <strike/>
                <color theme="0" tint="-0.14996795556505021"/>
              </font>
              <fill>
                <patternFill>
                  <bgColor theme="0"/>
                </patternFill>
              </fill>
            </x14:dxf>
          </x14:cfRule>
          <xm:sqref>C63:E64</xm:sqref>
        </x14:conditionalFormatting>
        <x14:conditionalFormatting xmlns:xm="http://schemas.microsoft.com/office/excel/2006/main">
          <x14:cfRule type="expression" priority="2294" id="{AF5933D9-C235-452D-B132-CD3308CB9486}">
            <xm:f>NOT(Projektgrundlagen!$I$22)</xm:f>
            <x14:dxf>
              <font>
                <strike/>
                <color theme="0" tint="-0.14996795556505021"/>
              </font>
              <fill>
                <patternFill>
                  <bgColor theme="0"/>
                </patternFill>
              </fill>
            </x14:dxf>
          </x14:cfRule>
          <xm:sqref>C66:E67</xm:sqref>
        </x14:conditionalFormatting>
        <x14:conditionalFormatting xmlns:xm="http://schemas.microsoft.com/office/excel/2006/main">
          <x14:cfRule type="expression" priority="2290" id="{E0419FD3-5DE8-40B2-B5C8-C59C7FC815B9}">
            <xm:f>NOT(Projektgrundlagen!$I$22)</xm:f>
            <x14:dxf>
              <font>
                <strike/>
                <color theme="0" tint="-0.14996795556505021"/>
              </font>
              <fill>
                <patternFill>
                  <bgColor theme="0"/>
                </patternFill>
              </fill>
            </x14:dxf>
          </x14:cfRule>
          <xm:sqref>C69:E70</xm:sqref>
        </x14:conditionalFormatting>
        <x14:conditionalFormatting xmlns:xm="http://schemas.microsoft.com/office/excel/2006/main">
          <x14:cfRule type="expression" priority="2136" id="{E1724F2B-5B94-45ED-B0AC-B28CFEB2A0F0}">
            <xm:f>NOT(Projektgrundlagen!$I$22)</xm:f>
            <x14:dxf>
              <font>
                <strike/>
                <color theme="0" tint="-0.14996795556505021"/>
              </font>
              <fill>
                <patternFill>
                  <bgColor theme="0"/>
                </patternFill>
              </fill>
            </x14:dxf>
          </x14:cfRule>
          <xm:sqref>C72:E73</xm:sqref>
        </x14:conditionalFormatting>
        <x14:conditionalFormatting xmlns:xm="http://schemas.microsoft.com/office/excel/2006/main">
          <x14:cfRule type="expression" priority="2096" id="{03C42D47-A946-4EE1-B8D7-401A9BE1FCFF}">
            <xm:f>NOT(Projektgrundlagen!$I$22)</xm:f>
            <x14:dxf>
              <font>
                <strike/>
                <color theme="0" tint="-0.14996795556505021"/>
              </font>
              <fill>
                <patternFill>
                  <bgColor theme="0"/>
                </patternFill>
              </fill>
            </x14:dxf>
          </x14:cfRule>
          <xm:sqref>C75:E76</xm:sqref>
        </x14:conditionalFormatting>
        <x14:conditionalFormatting xmlns:xm="http://schemas.microsoft.com/office/excel/2006/main">
          <x14:cfRule type="expression" priority="2092" id="{01595C54-1A57-459A-8381-D81360CED2A7}">
            <xm:f>NOT(Projektgrundlagen!$I$22)</xm:f>
            <x14:dxf>
              <font>
                <strike/>
                <color theme="0" tint="-0.14996795556505021"/>
              </font>
              <fill>
                <patternFill>
                  <bgColor theme="0"/>
                </patternFill>
              </fill>
            </x14:dxf>
          </x14:cfRule>
          <xm:sqref>C78:E79</xm:sqref>
        </x14:conditionalFormatting>
        <x14:conditionalFormatting xmlns:xm="http://schemas.microsoft.com/office/excel/2006/main">
          <x14:cfRule type="expression" priority="2052" id="{8DC072C9-A23A-4C63-B344-4451F1EB85F9}">
            <xm:f>NOT(Projektgrundlagen!$I$22)</xm:f>
            <x14:dxf>
              <font>
                <strike/>
                <color theme="0" tint="-0.14996795556505021"/>
              </font>
              <fill>
                <patternFill>
                  <bgColor theme="0"/>
                </patternFill>
              </fill>
            </x14:dxf>
          </x14:cfRule>
          <xm:sqref>C81:E82</xm:sqref>
        </x14:conditionalFormatting>
        <x14:conditionalFormatting xmlns:xm="http://schemas.microsoft.com/office/excel/2006/main">
          <x14:cfRule type="expression" priority="2048" id="{6DF61352-38EA-4602-8401-607BEE3B6CAB}">
            <xm:f>NOT(Projektgrundlagen!$I$22)</xm:f>
            <x14:dxf>
              <font>
                <strike/>
                <color theme="0" tint="-0.14996795556505021"/>
              </font>
              <fill>
                <patternFill>
                  <bgColor theme="0"/>
                </patternFill>
              </fill>
            </x14:dxf>
          </x14:cfRule>
          <xm:sqref>C84:E85</xm:sqref>
        </x14:conditionalFormatting>
        <x14:conditionalFormatting xmlns:xm="http://schemas.microsoft.com/office/excel/2006/main">
          <x14:cfRule type="expression" priority="2008" id="{10F9C370-79EF-44E8-A0F1-22982247075A}">
            <xm:f>NOT(Projektgrundlagen!$I$22)</xm:f>
            <x14:dxf>
              <font>
                <strike/>
                <color theme="0" tint="-0.14996795556505021"/>
              </font>
              <fill>
                <patternFill>
                  <bgColor theme="0"/>
                </patternFill>
              </fill>
            </x14:dxf>
          </x14:cfRule>
          <xm:sqref>C87:E88</xm:sqref>
        </x14:conditionalFormatting>
        <x14:conditionalFormatting xmlns:xm="http://schemas.microsoft.com/office/excel/2006/main">
          <x14:cfRule type="expression" priority="2004" id="{02ABF992-245F-40C3-9A3F-2E27142E118A}">
            <xm:f>NOT(Projektgrundlagen!$I$22)</xm:f>
            <x14:dxf>
              <font>
                <strike/>
                <color theme="0" tint="-0.14996795556505021"/>
              </font>
              <fill>
                <patternFill>
                  <bgColor theme="0"/>
                </patternFill>
              </fill>
            </x14:dxf>
          </x14:cfRule>
          <xm:sqref>C90:E91</xm:sqref>
        </x14:conditionalFormatting>
        <x14:conditionalFormatting xmlns:xm="http://schemas.microsoft.com/office/excel/2006/main">
          <x14:cfRule type="expression" priority="776" id="{4D14A25B-9B9A-4E91-9277-0AF3427512FA}">
            <xm:f>NOT(Projektgrundlagen!$I$22)</xm:f>
            <x14:dxf>
              <font>
                <strike/>
                <color theme="0" tint="-0.14996795556505021"/>
              </font>
              <fill>
                <patternFill>
                  <bgColor theme="0"/>
                </patternFill>
              </fill>
            </x14:dxf>
          </x14:cfRule>
          <xm:sqref>C93:E95</xm:sqref>
        </x14:conditionalFormatting>
        <x14:conditionalFormatting xmlns:xm="http://schemas.microsoft.com/office/excel/2006/main">
          <x14:cfRule type="expression" priority="1960" id="{01012AA4-C708-46A5-9CAB-9F6B312244A1}">
            <xm:f>NOT(Projektgrundlagen!$I$22)</xm:f>
            <x14:dxf>
              <font>
                <strike/>
                <color theme="0" tint="-0.14996795556505021"/>
              </font>
              <fill>
                <patternFill>
                  <bgColor theme="0"/>
                </patternFill>
              </fill>
            </x14:dxf>
          </x14:cfRule>
          <xm:sqref>C97:E98</xm:sqref>
        </x14:conditionalFormatting>
        <x14:conditionalFormatting xmlns:xm="http://schemas.microsoft.com/office/excel/2006/main">
          <x14:cfRule type="expression" priority="2250" id="{E29E0D4D-1E33-4E92-8300-CB0701E0B880}">
            <xm:f>NOT(Projektgrundlagen!$I$22)</xm:f>
            <x14:dxf>
              <font>
                <strike/>
                <color theme="0" tint="-0.14996795556505021"/>
              </font>
              <fill>
                <patternFill>
                  <bgColor theme="0"/>
                </patternFill>
              </fill>
            </x14:dxf>
          </x14:cfRule>
          <xm:sqref>C100:E101</xm:sqref>
        </x14:conditionalFormatting>
        <x14:conditionalFormatting xmlns:xm="http://schemas.microsoft.com/office/excel/2006/main">
          <x14:cfRule type="expression" priority="2246" id="{CE993AAF-5E70-4C6A-875B-54A0DCE1FCBB}">
            <xm:f>NOT(Projektgrundlagen!$I$22)</xm:f>
            <x14:dxf>
              <font>
                <strike/>
                <color theme="0" tint="-0.14996795556505021"/>
              </font>
              <fill>
                <patternFill>
                  <bgColor theme="0"/>
                </patternFill>
              </fill>
            </x14:dxf>
          </x14:cfRule>
          <xm:sqref>C103:E104</xm:sqref>
        </x14:conditionalFormatting>
        <x14:conditionalFormatting xmlns:xm="http://schemas.microsoft.com/office/excel/2006/main">
          <x14:cfRule type="expression" priority="2206" id="{D8C609BD-F458-4CB4-8F3B-4B08D11C183C}">
            <xm:f>NOT(Projektgrundlagen!$I$22)</xm:f>
            <x14:dxf>
              <font>
                <strike/>
                <color theme="0" tint="-0.14996795556505021"/>
              </font>
              <fill>
                <patternFill>
                  <bgColor theme="0"/>
                </patternFill>
              </fill>
            </x14:dxf>
          </x14:cfRule>
          <xm:sqref>C106:E107</xm:sqref>
        </x14:conditionalFormatting>
        <x14:conditionalFormatting xmlns:xm="http://schemas.microsoft.com/office/excel/2006/main">
          <x14:cfRule type="expression" priority="2202" id="{8BB8AE94-32E4-40C6-80B0-C68FA85F3947}">
            <xm:f>NOT(Projektgrundlagen!$I$22)</xm:f>
            <x14:dxf>
              <font>
                <strike/>
                <color theme="0" tint="-0.14996795556505021"/>
              </font>
              <fill>
                <patternFill>
                  <bgColor theme="0"/>
                </patternFill>
              </fill>
            </x14:dxf>
          </x14:cfRule>
          <xm:sqref>C109:E110</xm:sqref>
        </x14:conditionalFormatting>
        <x14:conditionalFormatting xmlns:xm="http://schemas.microsoft.com/office/excel/2006/main">
          <x14:cfRule type="expression" priority="773" id="{A7C26CC9-5736-46FC-9865-5BF128B58311}">
            <xm:f>NOT(Projektgrundlagen!$I$22)</xm:f>
            <x14:dxf>
              <font>
                <strike/>
                <color theme="0" tint="-0.14996795556505021"/>
              </font>
              <fill>
                <patternFill>
                  <bgColor theme="0"/>
                </patternFill>
              </fill>
            </x14:dxf>
          </x14:cfRule>
          <xm:sqref>C112:E114</xm:sqref>
        </x14:conditionalFormatting>
        <x14:conditionalFormatting xmlns:xm="http://schemas.microsoft.com/office/excel/2006/main">
          <x14:cfRule type="expression" priority="2158" id="{E36541F4-8EA8-4A4A-8981-A0E36909AFBB}">
            <xm:f>NOT(Projektgrundlagen!$I$22)</xm:f>
            <x14:dxf>
              <font>
                <strike/>
                <color theme="0" tint="-0.14996795556505021"/>
              </font>
              <fill>
                <patternFill>
                  <bgColor theme="0"/>
                </patternFill>
              </fill>
            </x14:dxf>
          </x14:cfRule>
          <xm:sqref>C116:E117</xm:sqref>
        </x14:conditionalFormatting>
        <x14:conditionalFormatting xmlns:xm="http://schemas.microsoft.com/office/excel/2006/main">
          <x14:cfRule type="expression" priority="1938" id="{F030A9C9-C3D9-4A5C-B672-337F3552A61E}">
            <xm:f>NOT(Projektgrundlagen!$I$22)</xm:f>
            <x14:dxf>
              <font>
                <strike/>
                <color theme="0" tint="-0.14996795556505021"/>
              </font>
              <fill>
                <patternFill>
                  <bgColor theme="0"/>
                </patternFill>
              </fill>
            </x14:dxf>
          </x14:cfRule>
          <xm:sqref>C119:E120</xm:sqref>
        </x14:conditionalFormatting>
        <x14:conditionalFormatting xmlns:xm="http://schemas.microsoft.com/office/excel/2006/main">
          <x14:cfRule type="expression" priority="770" id="{41C0C0B5-AD87-4239-97D8-9B8E47343B91}">
            <xm:f>NOT(Projektgrundlagen!$I$22)</xm:f>
            <x14:dxf>
              <font>
                <strike/>
                <color theme="0" tint="-0.14996795556505021"/>
              </font>
              <fill>
                <patternFill>
                  <bgColor theme="0"/>
                </patternFill>
              </fill>
            </x14:dxf>
          </x14:cfRule>
          <xm:sqref>C122:E124</xm:sqref>
        </x14:conditionalFormatting>
        <x14:conditionalFormatting xmlns:xm="http://schemas.microsoft.com/office/excel/2006/main">
          <x14:cfRule type="expression" priority="1894" id="{F872F18A-FF6F-49CB-B093-AD9A78B11ACB}">
            <xm:f>NOT(Projektgrundlagen!$I$22)</xm:f>
            <x14:dxf>
              <font>
                <strike/>
                <color theme="0" tint="-0.14996795556505021"/>
              </font>
              <fill>
                <patternFill>
                  <bgColor theme="0"/>
                </patternFill>
              </fill>
            </x14:dxf>
          </x14:cfRule>
          <xm:sqref>C126:E127</xm:sqref>
        </x14:conditionalFormatting>
        <x14:conditionalFormatting xmlns:xm="http://schemas.microsoft.com/office/excel/2006/main">
          <x14:cfRule type="expression" priority="1854" id="{FC1C65B0-A915-449B-B07B-AAB7612399E4}">
            <xm:f>NOT(Projektgrundlagen!$I$22)</xm:f>
            <x14:dxf>
              <font>
                <strike/>
                <color theme="0" tint="-0.14996795556505021"/>
              </font>
              <fill>
                <patternFill>
                  <bgColor theme="0"/>
                </patternFill>
              </fill>
            </x14:dxf>
          </x14:cfRule>
          <xm:sqref>C129:E130</xm:sqref>
        </x14:conditionalFormatting>
        <x14:conditionalFormatting xmlns:xm="http://schemas.microsoft.com/office/excel/2006/main">
          <x14:cfRule type="expression" priority="1850" id="{B5C4EC1E-DF0F-4D84-AC25-83B41BAC7A11}">
            <xm:f>NOT(Projektgrundlagen!$I$22)</xm:f>
            <x14:dxf>
              <font>
                <strike/>
                <color theme="0" tint="-0.14996795556505021"/>
              </font>
              <fill>
                <patternFill>
                  <bgColor theme="0"/>
                </patternFill>
              </fill>
            </x14:dxf>
          </x14:cfRule>
          <xm:sqref>C132:E133</xm:sqref>
        </x14:conditionalFormatting>
        <x14:conditionalFormatting xmlns:xm="http://schemas.microsoft.com/office/excel/2006/main">
          <x14:cfRule type="expression" priority="1810" id="{BE9E9F69-C8E6-4889-A521-D6C33DA44142}">
            <xm:f>NOT(Projektgrundlagen!$I$22)</xm:f>
            <x14:dxf>
              <font>
                <strike/>
                <color theme="0" tint="-0.14996795556505021"/>
              </font>
              <fill>
                <patternFill>
                  <bgColor theme="0"/>
                </patternFill>
              </fill>
            </x14:dxf>
          </x14:cfRule>
          <xm:sqref>C135:E136</xm:sqref>
        </x14:conditionalFormatting>
        <x14:conditionalFormatting xmlns:xm="http://schemas.microsoft.com/office/excel/2006/main">
          <x14:cfRule type="expression" priority="1806" id="{AC34A45E-1E46-42EB-9872-ECF3D9E3488E}">
            <xm:f>NOT(Projektgrundlagen!$I$22)</xm:f>
            <x14:dxf>
              <font>
                <strike/>
                <color theme="0" tint="-0.14996795556505021"/>
              </font>
              <fill>
                <patternFill>
                  <bgColor theme="0"/>
                </patternFill>
              </fill>
            </x14:dxf>
          </x14:cfRule>
          <xm:sqref>C138:E139</xm:sqref>
        </x14:conditionalFormatting>
        <x14:conditionalFormatting xmlns:xm="http://schemas.microsoft.com/office/excel/2006/main">
          <x14:cfRule type="expression" priority="767" id="{BCA216F8-9F8F-4EF6-9A2F-42B4D9702BCA}">
            <xm:f>NOT(Projektgrundlagen!$I$22)</xm:f>
            <x14:dxf>
              <font>
                <strike/>
                <color theme="0" tint="-0.14996795556505021"/>
              </font>
              <fill>
                <patternFill>
                  <bgColor theme="0"/>
                </patternFill>
              </fill>
            </x14:dxf>
          </x14:cfRule>
          <xm:sqref>C141:E143</xm:sqref>
        </x14:conditionalFormatting>
        <x14:conditionalFormatting xmlns:xm="http://schemas.microsoft.com/office/excel/2006/main">
          <x14:cfRule type="expression" priority="1762" id="{F5420B29-3775-45A8-9A5D-D11DEC372A0A}">
            <xm:f>NOT(Projektgrundlagen!$I$22)</xm:f>
            <x14:dxf>
              <font>
                <strike/>
                <color theme="0" tint="-0.14996795556505021"/>
              </font>
              <fill>
                <patternFill>
                  <bgColor theme="0"/>
                </patternFill>
              </fill>
            </x14:dxf>
          </x14:cfRule>
          <xm:sqref>C145:E146</xm:sqref>
        </x14:conditionalFormatting>
        <x14:conditionalFormatting xmlns:xm="http://schemas.microsoft.com/office/excel/2006/main">
          <x14:cfRule type="expression" priority="1608" id="{DFDC5016-5F03-4528-8FA6-94A0E81A26DD}">
            <xm:f>NOT(Projektgrundlagen!$I$22)</xm:f>
            <x14:dxf>
              <font>
                <strike/>
                <color theme="0" tint="-0.14996795556505021"/>
              </font>
              <fill>
                <patternFill>
                  <bgColor theme="0"/>
                </patternFill>
              </fill>
            </x14:dxf>
          </x14:cfRule>
          <xm:sqref>C148:E149</xm:sqref>
        </x14:conditionalFormatting>
        <x14:conditionalFormatting xmlns:xm="http://schemas.microsoft.com/office/excel/2006/main">
          <x14:cfRule type="expression" priority="1568" id="{6F557C1C-0489-4A2E-B8E1-A39E9614E659}">
            <xm:f>NOT(Projektgrundlagen!$I$22)</xm:f>
            <x14:dxf>
              <font>
                <strike/>
                <color theme="0" tint="-0.14996795556505021"/>
              </font>
              <fill>
                <patternFill>
                  <bgColor theme="0"/>
                </patternFill>
              </fill>
            </x14:dxf>
          </x14:cfRule>
          <xm:sqref>C151:E152</xm:sqref>
        </x14:conditionalFormatting>
        <x14:conditionalFormatting xmlns:xm="http://schemas.microsoft.com/office/excel/2006/main">
          <x14:cfRule type="expression" priority="1564" id="{600E2A50-D3A3-4FD8-960A-6E453A6E5353}">
            <xm:f>NOT(Projektgrundlagen!$I$22)</xm:f>
            <x14:dxf>
              <font>
                <strike/>
                <color theme="0" tint="-0.14996795556505021"/>
              </font>
              <fill>
                <patternFill>
                  <bgColor theme="0"/>
                </patternFill>
              </fill>
            </x14:dxf>
          </x14:cfRule>
          <xm:sqref>C154:E155</xm:sqref>
        </x14:conditionalFormatting>
        <x14:conditionalFormatting xmlns:xm="http://schemas.microsoft.com/office/excel/2006/main">
          <x14:cfRule type="expression" priority="1524" id="{101B336D-B67C-4885-B001-0CE4055F1EE2}">
            <xm:f>NOT(Projektgrundlagen!$I$22)</xm:f>
            <x14:dxf>
              <font>
                <strike/>
                <color theme="0" tint="-0.14996795556505021"/>
              </font>
              <fill>
                <patternFill>
                  <bgColor theme="0"/>
                </patternFill>
              </fill>
            </x14:dxf>
          </x14:cfRule>
          <xm:sqref>C157:E158</xm:sqref>
        </x14:conditionalFormatting>
        <x14:conditionalFormatting xmlns:xm="http://schemas.microsoft.com/office/excel/2006/main">
          <x14:cfRule type="expression" priority="1520" id="{87A5618A-7C55-40B3-9AB2-A43560A53F73}">
            <xm:f>NOT(Projektgrundlagen!$I$22)</xm:f>
            <x14:dxf>
              <font>
                <strike/>
                <color theme="0" tint="-0.14996795556505021"/>
              </font>
              <fill>
                <patternFill>
                  <bgColor theme="0"/>
                </patternFill>
              </fill>
            </x14:dxf>
          </x14:cfRule>
          <xm:sqref>C160:E161</xm:sqref>
        </x14:conditionalFormatting>
        <x14:conditionalFormatting xmlns:xm="http://schemas.microsoft.com/office/excel/2006/main">
          <x14:cfRule type="expression" priority="1480" id="{8C1A3297-7E97-42A5-B7A8-4622C1BB4030}">
            <xm:f>NOT(Projektgrundlagen!$I$22)</xm:f>
            <x14:dxf>
              <font>
                <strike/>
                <color theme="0" tint="-0.14996795556505021"/>
              </font>
              <fill>
                <patternFill>
                  <bgColor theme="0"/>
                </patternFill>
              </fill>
            </x14:dxf>
          </x14:cfRule>
          <xm:sqref>C163:E164</xm:sqref>
        </x14:conditionalFormatting>
        <x14:conditionalFormatting xmlns:xm="http://schemas.microsoft.com/office/excel/2006/main">
          <x14:cfRule type="expression" priority="96" id="{C83BB8C9-2D94-40B7-BFD8-6FC8FCA7FD84}">
            <xm:f>NOT(Projektgrundlagen!$I$22)</xm:f>
            <x14:dxf>
              <font>
                <strike/>
                <color theme="0" tint="-0.14996795556505021"/>
              </font>
              <fill>
                <patternFill>
                  <bgColor theme="0"/>
                </patternFill>
              </fill>
            </x14:dxf>
          </x14:cfRule>
          <xm:sqref>C166:E168</xm:sqref>
        </x14:conditionalFormatting>
        <x14:conditionalFormatting xmlns:xm="http://schemas.microsoft.com/office/excel/2006/main">
          <x14:cfRule type="expression" priority="1436" id="{D7BBD417-9E97-441F-ACEF-2CD293108C6F}">
            <xm:f>NOT(Projektgrundlagen!$I$22)</xm:f>
            <x14:dxf>
              <font>
                <strike/>
                <color theme="0" tint="-0.14996795556505021"/>
              </font>
              <fill>
                <patternFill>
                  <bgColor theme="0"/>
                </patternFill>
              </fill>
            </x14:dxf>
          </x14:cfRule>
          <xm:sqref>C170:E171</xm:sqref>
        </x14:conditionalFormatting>
        <x14:conditionalFormatting xmlns:xm="http://schemas.microsoft.com/office/excel/2006/main">
          <x14:cfRule type="expression" priority="92" id="{3BD161C6-1A7D-4C45-9E2C-E4DFA4F8C271}">
            <xm:f>NOT(Projektgrundlagen!$I$22)</xm:f>
            <x14:dxf>
              <font>
                <strike/>
                <color theme="0" tint="-0.14996795556505021"/>
              </font>
              <fill>
                <patternFill>
                  <bgColor theme="0"/>
                </patternFill>
              </fill>
            </x14:dxf>
          </x14:cfRule>
          <xm:sqref>C173:E175</xm:sqref>
        </x14:conditionalFormatting>
        <x14:conditionalFormatting xmlns:xm="http://schemas.microsoft.com/office/excel/2006/main">
          <x14:cfRule type="expression" priority="1722" id="{449B82F7-C998-4CBF-9F26-F1D843676525}">
            <xm:f>NOT(Projektgrundlagen!$I$22)</xm:f>
            <x14:dxf>
              <font>
                <strike/>
                <color theme="0" tint="-0.14996795556505021"/>
              </font>
              <fill>
                <patternFill>
                  <bgColor theme="0"/>
                </patternFill>
              </fill>
            </x14:dxf>
          </x14:cfRule>
          <xm:sqref>C177:E178</xm:sqref>
        </x14:conditionalFormatting>
        <x14:conditionalFormatting xmlns:xm="http://schemas.microsoft.com/office/excel/2006/main">
          <x14:cfRule type="expression" priority="1718" id="{43E2B236-B3A4-4B51-AB46-2207CA738C0D}">
            <xm:f>NOT(Projektgrundlagen!$I$22)</xm:f>
            <x14:dxf>
              <font>
                <strike/>
                <color theme="0" tint="-0.14996795556505021"/>
              </font>
              <fill>
                <patternFill>
                  <bgColor theme="0"/>
                </patternFill>
              </fill>
            </x14:dxf>
          </x14:cfRule>
          <xm:sqref>C180:E181</xm:sqref>
        </x14:conditionalFormatting>
        <x14:conditionalFormatting xmlns:xm="http://schemas.microsoft.com/office/excel/2006/main">
          <x14:cfRule type="expression" priority="89" id="{F6E2C30C-D6AD-4871-B5ED-97ED4AD76F3C}">
            <xm:f>NOT(Projektgrundlagen!$I$22)</xm:f>
            <x14:dxf>
              <font>
                <strike/>
                <color theme="0" tint="-0.14996795556505021"/>
              </font>
              <fill>
                <patternFill>
                  <bgColor theme="0"/>
                </patternFill>
              </fill>
            </x14:dxf>
          </x14:cfRule>
          <xm:sqref>C183:E185</xm:sqref>
        </x14:conditionalFormatting>
        <x14:conditionalFormatting xmlns:xm="http://schemas.microsoft.com/office/excel/2006/main">
          <x14:cfRule type="expression" priority="1674" id="{F58F0326-B798-40AD-87C2-E3D538AE4B13}">
            <xm:f>NOT(Projektgrundlagen!$I$22)</xm:f>
            <x14:dxf>
              <font>
                <strike/>
                <color theme="0" tint="-0.14996795556505021"/>
              </font>
              <fill>
                <patternFill>
                  <bgColor theme="0"/>
                </patternFill>
              </fill>
            </x14:dxf>
          </x14:cfRule>
          <xm:sqref>C187:E188</xm:sqref>
        </x14:conditionalFormatting>
        <x14:conditionalFormatting xmlns:xm="http://schemas.microsoft.com/office/excel/2006/main">
          <x14:cfRule type="expression" priority="1634" id="{C4CB3F08-102C-48A3-AC1F-51FDE8F15B72}">
            <xm:f>NOT(Projektgrundlagen!$I$22)</xm:f>
            <x14:dxf>
              <font>
                <strike/>
                <color theme="0" tint="-0.14996795556505021"/>
              </font>
              <fill>
                <patternFill>
                  <bgColor theme="0"/>
                </patternFill>
              </fill>
            </x14:dxf>
          </x14:cfRule>
          <xm:sqref>C190:E191</xm:sqref>
        </x14:conditionalFormatting>
        <x14:conditionalFormatting xmlns:xm="http://schemas.microsoft.com/office/excel/2006/main">
          <x14:cfRule type="expression" priority="764" id="{BA298E14-FB9D-4AAD-B651-CE568523F80F}">
            <xm:f>NOT(Projektgrundlagen!$I$22)</xm:f>
            <x14:dxf>
              <font>
                <strike/>
                <color theme="0" tint="-0.14996795556505021"/>
              </font>
              <fill>
                <patternFill>
                  <bgColor theme="0"/>
                </patternFill>
              </fill>
            </x14:dxf>
          </x14:cfRule>
          <xm:sqref>C193:E195</xm:sqref>
        </x14:conditionalFormatting>
        <x14:conditionalFormatting xmlns:xm="http://schemas.microsoft.com/office/excel/2006/main">
          <x14:cfRule type="expression" priority="1410" id="{DB0E65B5-274E-41AA-9F99-0D88AD9BC7CA}">
            <xm:f>NOT(Projektgrundlagen!$I$22)</xm:f>
            <x14:dxf>
              <font>
                <strike/>
                <color theme="0" tint="-0.14996795556505021"/>
              </font>
              <fill>
                <patternFill>
                  <bgColor theme="0"/>
                </patternFill>
              </fill>
            </x14:dxf>
          </x14:cfRule>
          <xm:sqref>C197:E198</xm:sqref>
        </x14:conditionalFormatting>
        <x14:conditionalFormatting xmlns:xm="http://schemas.microsoft.com/office/excel/2006/main">
          <x14:cfRule type="expression" priority="1370" id="{5A2F823F-7CA7-4FB6-9E1A-D9D050950DF2}">
            <xm:f>NOT(Projektgrundlagen!$I$22)</xm:f>
            <x14:dxf>
              <font>
                <strike/>
                <color theme="0" tint="-0.14996795556505021"/>
              </font>
              <fill>
                <patternFill>
                  <bgColor theme="0"/>
                </patternFill>
              </fill>
            </x14:dxf>
          </x14:cfRule>
          <xm:sqref>C200:E201</xm:sqref>
        </x14:conditionalFormatting>
        <x14:conditionalFormatting xmlns:xm="http://schemas.microsoft.com/office/excel/2006/main">
          <x14:cfRule type="expression" priority="1366" id="{3D493435-615F-49A3-B8E1-98D543BE8AC2}">
            <xm:f>NOT(Projektgrundlagen!$I$22)</xm:f>
            <x14:dxf>
              <font>
                <strike/>
                <color theme="0" tint="-0.14996795556505021"/>
              </font>
              <fill>
                <patternFill>
                  <bgColor theme="0"/>
                </patternFill>
              </fill>
            </x14:dxf>
          </x14:cfRule>
          <xm:sqref>C203:E204</xm:sqref>
        </x14:conditionalFormatting>
        <x14:conditionalFormatting xmlns:xm="http://schemas.microsoft.com/office/excel/2006/main">
          <x14:cfRule type="expression" priority="1326" id="{44ACB979-7F19-43F9-9C09-FF3A86071588}">
            <xm:f>NOT(Projektgrundlagen!$I$22)</xm:f>
            <x14:dxf>
              <font>
                <strike/>
                <color theme="0" tint="-0.14996795556505021"/>
              </font>
              <fill>
                <patternFill>
                  <bgColor theme="0"/>
                </patternFill>
              </fill>
            </x14:dxf>
          </x14:cfRule>
          <xm:sqref>C206:E207</xm:sqref>
        </x14:conditionalFormatting>
        <x14:conditionalFormatting xmlns:xm="http://schemas.microsoft.com/office/excel/2006/main">
          <x14:cfRule type="expression" priority="1322" id="{21C62152-F1F1-4D9C-8AEA-582363E30185}">
            <xm:f>NOT(Projektgrundlagen!$I$22)</xm:f>
            <x14:dxf>
              <font>
                <strike/>
                <color theme="0" tint="-0.14996795556505021"/>
              </font>
              <fill>
                <patternFill>
                  <bgColor theme="0"/>
                </patternFill>
              </fill>
            </x14:dxf>
          </x14:cfRule>
          <xm:sqref>C209:E210</xm:sqref>
        </x14:conditionalFormatting>
        <x14:conditionalFormatting xmlns:xm="http://schemas.microsoft.com/office/excel/2006/main">
          <x14:cfRule type="expression" priority="1282" id="{1C849D11-F971-4AEC-83A7-9A8E1B484A44}">
            <xm:f>NOT(Projektgrundlagen!$I$22)</xm:f>
            <x14:dxf>
              <font>
                <strike/>
                <color theme="0" tint="-0.14996795556505021"/>
              </font>
              <fill>
                <patternFill>
                  <bgColor theme="0"/>
                </patternFill>
              </fill>
            </x14:dxf>
          </x14:cfRule>
          <xm:sqref>C212:E213</xm:sqref>
        </x14:conditionalFormatting>
        <x14:conditionalFormatting xmlns:xm="http://schemas.microsoft.com/office/excel/2006/main">
          <x14:cfRule type="expression" priority="1278" id="{803EC4F1-C685-44D2-8EA7-3E533AE773D0}">
            <xm:f>NOT(Projektgrundlagen!$I$22)</xm:f>
            <x14:dxf>
              <font>
                <strike/>
                <color theme="0" tint="-0.14996795556505021"/>
              </font>
              <fill>
                <patternFill>
                  <bgColor theme="0"/>
                </patternFill>
              </fill>
            </x14:dxf>
          </x14:cfRule>
          <xm:sqref>C215:E216</xm:sqref>
        </x14:conditionalFormatting>
        <x14:conditionalFormatting xmlns:xm="http://schemas.microsoft.com/office/excel/2006/main">
          <x14:cfRule type="expression" priority="1238" id="{BBDCA4DE-1A27-4B27-96A6-7FF9CEAFF60A}">
            <xm:f>NOT(Projektgrundlagen!$I$22)</xm:f>
            <x14:dxf>
              <font>
                <strike/>
                <color theme="0" tint="-0.14996795556505021"/>
              </font>
              <fill>
                <patternFill>
                  <bgColor theme="0"/>
                </patternFill>
              </fill>
            </x14:dxf>
          </x14:cfRule>
          <xm:sqref>C218:E219</xm:sqref>
        </x14:conditionalFormatting>
        <x14:conditionalFormatting xmlns:xm="http://schemas.microsoft.com/office/excel/2006/main">
          <x14:cfRule type="expression" priority="761" id="{F75BCCE2-C13D-4FE2-88D0-1BCFF25C0976}">
            <xm:f>NOT(Projektgrundlagen!$I$22)</xm:f>
            <x14:dxf>
              <font>
                <strike/>
                <color theme="0" tint="-0.14996795556505021"/>
              </font>
              <fill>
                <patternFill>
                  <bgColor theme="0"/>
                </patternFill>
              </fill>
            </x14:dxf>
          </x14:cfRule>
          <xm:sqref>C221:E223</xm:sqref>
        </x14:conditionalFormatting>
        <x14:conditionalFormatting xmlns:xm="http://schemas.microsoft.com/office/excel/2006/main">
          <x14:cfRule type="expression" priority="1080" id="{74A29F10-5C3F-45EA-A470-30BB6E8FE092}">
            <xm:f>NOT(Projektgrundlagen!$I$22)</xm:f>
            <x14:dxf>
              <font>
                <strike/>
                <color theme="0" tint="-0.14996795556505021"/>
              </font>
              <fill>
                <patternFill>
                  <bgColor theme="0"/>
                </patternFill>
              </fill>
            </x14:dxf>
          </x14:cfRule>
          <xm:sqref>C225:E226</xm:sqref>
        </x14:conditionalFormatting>
        <x14:conditionalFormatting xmlns:xm="http://schemas.microsoft.com/office/excel/2006/main">
          <x14:cfRule type="expression" priority="758" id="{A8F48C25-77FA-41AB-9236-A28F80729ECB}">
            <xm:f>NOT(Projektgrundlagen!$I$22)</xm:f>
            <x14:dxf>
              <font>
                <strike/>
                <color theme="0" tint="-0.14996795556505021"/>
              </font>
              <fill>
                <patternFill>
                  <bgColor theme="0"/>
                </patternFill>
              </fill>
            </x14:dxf>
          </x14:cfRule>
          <xm:sqref>C228:E230</xm:sqref>
        </x14:conditionalFormatting>
        <x14:conditionalFormatting xmlns:xm="http://schemas.microsoft.com/office/excel/2006/main">
          <x14:cfRule type="expression" priority="755" id="{1A279A96-DEDF-4BA3-BE53-D252601F7C25}">
            <xm:f>NOT(Projektgrundlagen!$I$22)</xm:f>
            <x14:dxf>
              <font>
                <strike/>
                <color theme="0" tint="-0.14996795556505021"/>
              </font>
              <fill>
                <patternFill>
                  <bgColor theme="0"/>
                </patternFill>
              </fill>
            </x14:dxf>
          </x14:cfRule>
          <xm:sqref>C232:E234</xm:sqref>
        </x14:conditionalFormatting>
        <x14:conditionalFormatting xmlns:xm="http://schemas.microsoft.com/office/excel/2006/main">
          <x14:cfRule type="expression" priority="996" id="{39FF1DEF-BFDC-4231-AB95-0CBB4A071E40}">
            <xm:f>NOT(Projektgrundlagen!$I$22)</xm:f>
            <x14:dxf>
              <font>
                <strike/>
                <color theme="0" tint="-0.14996795556505021"/>
              </font>
              <fill>
                <patternFill>
                  <bgColor theme="0"/>
                </patternFill>
              </fill>
            </x14:dxf>
          </x14:cfRule>
          <xm:sqref>C236:E237</xm:sqref>
        </x14:conditionalFormatting>
        <x14:conditionalFormatting xmlns:xm="http://schemas.microsoft.com/office/excel/2006/main">
          <x14:cfRule type="expression" priority="992" id="{5EE28352-9F5C-4B99-9027-99AE3B2C8D58}">
            <xm:f>NOT(Projektgrundlagen!$I$22)</xm:f>
            <x14:dxf>
              <font>
                <strike/>
                <color theme="0" tint="-0.14996795556505021"/>
              </font>
              <fill>
                <patternFill>
                  <bgColor theme="0"/>
                </patternFill>
              </fill>
            </x14:dxf>
          </x14:cfRule>
          <xm:sqref>C239:E240</xm:sqref>
        </x14:conditionalFormatting>
        <x14:conditionalFormatting xmlns:xm="http://schemas.microsoft.com/office/excel/2006/main">
          <x14:cfRule type="expression" priority="952" id="{295E08FA-4155-49A1-934A-76207BB0FD53}">
            <xm:f>NOT(Projektgrundlagen!$I$22)</xm:f>
            <x14:dxf>
              <font>
                <strike/>
                <color theme="0" tint="-0.14996795556505021"/>
              </font>
              <fill>
                <patternFill>
                  <bgColor theme="0"/>
                </patternFill>
              </fill>
            </x14:dxf>
          </x14:cfRule>
          <xm:sqref>C242:E243</xm:sqref>
        </x14:conditionalFormatting>
        <x14:conditionalFormatting xmlns:xm="http://schemas.microsoft.com/office/excel/2006/main">
          <x14:cfRule type="expression" priority="752" id="{7FBE5DB9-F2B6-4C0D-B64D-9C11F8CF4AAA}">
            <xm:f>NOT(Projektgrundlagen!$I$22)</xm:f>
            <x14:dxf>
              <font>
                <strike/>
                <color theme="0" tint="-0.14996795556505021"/>
              </font>
              <fill>
                <patternFill>
                  <bgColor theme="0"/>
                </patternFill>
              </fill>
            </x14:dxf>
          </x14:cfRule>
          <xm:sqref>C245:E247</xm:sqref>
        </x14:conditionalFormatting>
        <x14:conditionalFormatting xmlns:xm="http://schemas.microsoft.com/office/excel/2006/main">
          <x14:cfRule type="expression" priority="908" id="{C2329BD5-70F4-49A4-BD8B-8D78BE6AA0BB}">
            <xm:f>NOT(Projektgrundlagen!$I$22)</xm:f>
            <x14:dxf>
              <font>
                <strike/>
                <color theme="0" tint="-0.14996795556505021"/>
              </font>
              <fill>
                <patternFill>
                  <bgColor theme="0"/>
                </patternFill>
              </fill>
            </x14:dxf>
          </x14:cfRule>
          <xm:sqref>C249:E250</xm:sqref>
        </x14:conditionalFormatting>
        <x14:conditionalFormatting xmlns:xm="http://schemas.microsoft.com/office/excel/2006/main">
          <x14:cfRule type="expression" priority="904" id="{DBA42CB3-31E4-42D4-B768-20A4CC12CBE5}">
            <xm:f>NOT(Projektgrundlagen!$I$22)</xm:f>
            <x14:dxf>
              <font>
                <strike/>
                <color theme="0" tint="-0.14996795556505021"/>
              </font>
              <fill>
                <patternFill>
                  <bgColor theme="0"/>
                </patternFill>
              </fill>
            </x14:dxf>
          </x14:cfRule>
          <xm:sqref>C252:E253</xm:sqref>
        </x14:conditionalFormatting>
        <x14:conditionalFormatting xmlns:xm="http://schemas.microsoft.com/office/excel/2006/main">
          <x14:cfRule type="expression" priority="749" id="{F3AF4DBF-61E7-438A-9974-ED652D39BDBA}">
            <xm:f>NOT(Projektgrundlagen!$I$22)</xm:f>
            <x14:dxf>
              <font>
                <strike/>
                <color theme="0" tint="-0.14996795556505021"/>
              </font>
              <fill>
                <patternFill>
                  <bgColor theme="0"/>
                </patternFill>
              </fill>
            </x14:dxf>
          </x14:cfRule>
          <xm:sqref>C255:E257</xm:sqref>
        </x14:conditionalFormatting>
        <x14:conditionalFormatting xmlns:xm="http://schemas.microsoft.com/office/excel/2006/main">
          <x14:cfRule type="expression" priority="1190" id="{5553973D-DB5E-4E76-B9CA-FC5A2DAB3D63}">
            <xm:f>NOT(Projektgrundlagen!$I$22)</xm:f>
            <x14:dxf>
              <font>
                <strike/>
                <color theme="0" tint="-0.14996795556505021"/>
              </font>
              <fill>
                <patternFill>
                  <bgColor theme="0"/>
                </patternFill>
              </fill>
            </x14:dxf>
          </x14:cfRule>
          <xm:sqref>C259:E260</xm:sqref>
        </x14:conditionalFormatting>
        <x14:conditionalFormatting xmlns:xm="http://schemas.microsoft.com/office/excel/2006/main">
          <x14:cfRule type="expression" priority="1150" id="{0A414F27-F40B-4556-BFAA-BABF6A8B22E2}">
            <xm:f>NOT(Projektgrundlagen!$I$22)</xm:f>
            <x14:dxf>
              <font>
                <strike/>
                <color theme="0" tint="-0.14996795556505021"/>
              </font>
              <fill>
                <patternFill>
                  <bgColor theme="0"/>
                </patternFill>
              </fill>
            </x14:dxf>
          </x14:cfRule>
          <xm:sqref>C262:E263</xm:sqref>
        </x14:conditionalFormatting>
        <x14:conditionalFormatting xmlns:xm="http://schemas.microsoft.com/office/excel/2006/main">
          <x14:cfRule type="expression" priority="1146" id="{3EC84F24-8EE7-4BC5-B482-2C2896802744}">
            <xm:f>NOT(Projektgrundlagen!$I$22)</xm:f>
            <x14:dxf>
              <font>
                <strike/>
                <color theme="0" tint="-0.14996795556505021"/>
              </font>
              <fill>
                <patternFill>
                  <bgColor theme="0"/>
                </patternFill>
              </fill>
            </x14:dxf>
          </x14:cfRule>
          <xm:sqref>C265:E266</xm:sqref>
        </x14:conditionalFormatting>
        <x14:conditionalFormatting xmlns:xm="http://schemas.microsoft.com/office/excel/2006/main">
          <x14:cfRule type="expression" priority="1106" id="{A2294989-B941-4F1E-B2BE-001A9295F562}">
            <xm:f>NOT(Projektgrundlagen!$I$22)</xm:f>
            <x14:dxf>
              <font>
                <strike/>
                <color theme="0" tint="-0.14996795556505021"/>
              </font>
              <fill>
                <patternFill>
                  <bgColor theme="0"/>
                </patternFill>
              </fill>
            </x14:dxf>
          </x14:cfRule>
          <xm:sqref>C268:E269</xm:sqref>
        </x14:conditionalFormatting>
        <x14:conditionalFormatting xmlns:xm="http://schemas.microsoft.com/office/excel/2006/main">
          <x14:cfRule type="expression" priority="1102" id="{96781951-ED21-4590-92DC-458448AF9CC3}">
            <xm:f>NOT(Projektgrundlagen!$I$22)</xm:f>
            <x14:dxf>
              <font>
                <strike/>
                <color theme="0" tint="-0.14996795556505021"/>
              </font>
              <fill>
                <patternFill>
                  <bgColor theme="0"/>
                </patternFill>
              </fill>
            </x14:dxf>
          </x14:cfRule>
          <xm:sqref>C271:E272</xm:sqref>
        </x14:conditionalFormatting>
        <x14:conditionalFormatting xmlns:xm="http://schemas.microsoft.com/office/excel/2006/main">
          <x14:cfRule type="expression" priority="728" id="{D00D3DC3-27AE-4568-90D0-440BE79F869C}">
            <xm:f>NOT(Projektgrundlagen!$I$22)</xm:f>
            <x14:dxf>
              <font>
                <strike/>
                <color theme="0" tint="-0.14996795556505021"/>
              </font>
              <fill>
                <patternFill>
                  <bgColor theme="0"/>
                </patternFill>
              </fill>
            </x14:dxf>
          </x14:cfRule>
          <xm:sqref>C274:E275</xm:sqref>
        </x14:conditionalFormatting>
        <x14:conditionalFormatting xmlns:xm="http://schemas.microsoft.com/office/excel/2006/main">
          <x14:cfRule type="expression" priority="688" id="{2FD76BED-1739-4368-A66A-DF5723CAE818}">
            <xm:f>NOT(Projektgrundlagen!$I$22)</xm:f>
            <x14:dxf>
              <font>
                <strike/>
                <color theme="0" tint="-0.14996795556505021"/>
              </font>
              <fill>
                <patternFill>
                  <bgColor theme="0"/>
                </patternFill>
              </fill>
            </x14:dxf>
          </x14:cfRule>
          <xm:sqref>C277:E278</xm:sqref>
        </x14:conditionalFormatting>
        <x14:conditionalFormatting xmlns:xm="http://schemas.microsoft.com/office/excel/2006/main">
          <x14:cfRule type="expression" priority="684" id="{CD2FC4F3-4DAA-43DB-92A4-EC73725724ED}">
            <xm:f>NOT(Projektgrundlagen!$I$22)</xm:f>
            <x14:dxf>
              <font>
                <strike/>
                <color theme="0" tint="-0.14996795556505021"/>
              </font>
              <fill>
                <patternFill>
                  <bgColor theme="0"/>
                </patternFill>
              </fill>
            </x14:dxf>
          </x14:cfRule>
          <xm:sqref>C280:E281</xm:sqref>
        </x14:conditionalFormatting>
        <x14:conditionalFormatting xmlns:xm="http://schemas.microsoft.com/office/excel/2006/main">
          <x14:cfRule type="expression" priority="644" id="{70A43E04-04CF-4989-85D8-98AAD7272020}">
            <xm:f>NOT(Projektgrundlagen!$I$22)</xm:f>
            <x14:dxf>
              <font>
                <strike/>
                <color theme="0" tint="-0.14996795556505021"/>
              </font>
              <fill>
                <patternFill>
                  <bgColor theme="0"/>
                </patternFill>
              </fill>
            </x14:dxf>
          </x14:cfRule>
          <xm:sqref>C283:E284</xm:sqref>
        </x14:conditionalFormatting>
        <x14:conditionalFormatting xmlns:xm="http://schemas.microsoft.com/office/excel/2006/main">
          <x14:cfRule type="expression" priority="640" id="{91510A4E-77B9-4C2C-9AED-00A5762B02CC}">
            <xm:f>NOT(Projektgrundlagen!$I$22)</xm:f>
            <x14:dxf>
              <font>
                <strike/>
                <color theme="0" tint="-0.14996795556505021"/>
              </font>
              <fill>
                <patternFill>
                  <bgColor theme="0"/>
                </patternFill>
              </fill>
            </x14:dxf>
          </x14:cfRule>
          <xm:sqref>C286:E287</xm:sqref>
        </x14:conditionalFormatting>
        <x14:conditionalFormatting xmlns:xm="http://schemas.microsoft.com/office/excel/2006/main">
          <x14:cfRule type="expression" priority="618" id="{AD5B81A1-C637-4216-801B-3F00FEC5DA69}">
            <xm:f>NOT(Projektgrundlagen!$I$22)</xm:f>
            <x14:dxf>
              <font>
                <strike/>
                <color theme="0" tint="-0.14996795556505021"/>
              </font>
              <fill>
                <patternFill>
                  <bgColor theme="0"/>
                </patternFill>
              </fill>
            </x14:dxf>
          </x14:cfRule>
          <xm:sqref>C289:E290</xm:sqref>
        </x14:conditionalFormatting>
        <x14:conditionalFormatting xmlns:xm="http://schemas.microsoft.com/office/excel/2006/main">
          <x14:cfRule type="expression" priority="578" id="{3FB50D6C-4A7D-4D47-A4E9-54AE40684C6C}">
            <xm:f>NOT(Projektgrundlagen!$I$22)</xm:f>
            <x14:dxf>
              <font>
                <strike/>
                <color theme="0" tint="-0.14996795556505021"/>
              </font>
              <fill>
                <patternFill>
                  <bgColor theme="0"/>
                </patternFill>
              </fill>
            </x14:dxf>
          </x14:cfRule>
          <xm:sqref>C292:E293</xm:sqref>
        </x14:conditionalFormatting>
        <x14:conditionalFormatting xmlns:xm="http://schemas.microsoft.com/office/excel/2006/main">
          <x14:cfRule type="expression" priority="574" id="{134B3DE3-D3D8-4AA2-B3AC-22CC0FFB72E2}">
            <xm:f>NOT(Projektgrundlagen!$I$22)</xm:f>
            <x14:dxf>
              <font>
                <strike/>
                <color theme="0" tint="-0.14996795556505021"/>
              </font>
              <fill>
                <patternFill>
                  <bgColor theme="0"/>
                </patternFill>
              </fill>
            </x14:dxf>
          </x14:cfRule>
          <xm:sqref>C295:E296</xm:sqref>
        </x14:conditionalFormatting>
        <x14:conditionalFormatting xmlns:xm="http://schemas.microsoft.com/office/excel/2006/main">
          <x14:cfRule type="expression" priority="350" id="{118F8D67-BCDA-4BD1-98FA-E07592F5ADB3}">
            <xm:f>NOT(Projektgrundlagen!$I$22)</xm:f>
            <x14:dxf>
              <font>
                <strike/>
                <color theme="0" tint="-0.14996795556505021"/>
              </font>
              <fill>
                <patternFill>
                  <bgColor theme="0"/>
                </patternFill>
              </fill>
            </x14:dxf>
          </x14:cfRule>
          <xm:sqref>C298:E300</xm:sqref>
        </x14:conditionalFormatting>
        <x14:conditionalFormatting xmlns:xm="http://schemas.microsoft.com/office/excel/2006/main">
          <x14:cfRule type="expression" priority="347" id="{EA33227D-1F6C-448F-8FDB-AC513113B318}">
            <xm:f>NOT(Projektgrundlagen!$I$22)</xm:f>
            <x14:dxf>
              <font>
                <strike/>
                <color theme="0" tint="-0.14996795556505021"/>
              </font>
              <fill>
                <patternFill>
                  <bgColor theme="0"/>
                </patternFill>
              </fill>
            </x14:dxf>
          </x14:cfRule>
          <xm:sqref>C302:E304</xm:sqref>
        </x14:conditionalFormatting>
        <x14:conditionalFormatting xmlns:xm="http://schemas.microsoft.com/office/excel/2006/main">
          <x14:cfRule type="expression" priority="100" id="{51C684F4-D41E-4A05-AFD7-C88B13EF93B8}">
            <xm:f>NOT(Projektgrundlagen!$I$22)</xm:f>
            <x14:dxf>
              <font>
                <strike/>
                <color theme="0" tint="-0.14996795556505021"/>
              </font>
              <fill>
                <patternFill>
                  <bgColor theme="0"/>
                </patternFill>
              </fill>
            </x14:dxf>
          </x14:cfRule>
          <xm:sqref>C306:E310</xm:sqref>
        </x14:conditionalFormatting>
        <x14:conditionalFormatting xmlns:xm="http://schemas.microsoft.com/office/excel/2006/main">
          <x14:cfRule type="expression" priority="468" id="{DDADFF16-3044-493F-8AE9-71BA2A5289B1}">
            <xm:f>NOT(Projektgrundlagen!$I$22)</xm:f>
            <x14:dxf>
              <font>
                <strike/>
                <color theme="0" tint="-0.14996795556505021"/>
              </font>
              <fill>
                <patternFill>
                  <bgColor theme="0"/>
                </patternFill>
              </fill>
            </x14:dxf>
          </x14:cfRule>
          <xm:sqref>C312:E313</xm:sqref>
        </x14:conditionalFormatting>
        <x14:conditionalFormatting xmlns:xm="http://schemas.microsoft.com/office/excel/2006/main">
          <x14:cfRule type="expression" priority="217" id="{DD6CD44D-344B-4680-879C-2A34ACC18E2E}">
            <xm:f>NOT(Projektgrundlagen!$I$22)</xm:f>
            <x14:dxf>
              <font>
                <strike/>
                <color theme="0" tint="-0.14996795556505021"/>
              </font>
              <fill>
                <patternFill>
                  <bgColor theme="0"/>
                </patternFill>
              </fill>
            </x14:dxf>
          </x14:cfRule>
          <xm:sqref>C315:E317</xm:sqref>
        </x14:conditionalFormatting>
        <x14:conditionalFormatting xmlns:xm="http://schemas.microsoft.com/office/excel/2006/main">
          <x14:cfRule type="expression" priority="442" id="{E53BE50E-15E4-4419-A312-F2C41C960110}">
            <xm:f>NOT(Projektgrundlagen!$I$22)</xm:f>
            <x14:dxf>
              <font>
                <strike/>
                <color theme="0" tint="-0.14996795556505021"/>
              </font>
              <fill>
                <patternFill>
                  <bgColor theme="0"/>
                </patternFill>
              </fill>
            </x14:dxf>
          </x14:cfRule>
          <xm:sqref>C319:E320</xm:sqref>
        </x14:conditionalFormatting>
        <x14:conditionalFormatting xmlns:xm="http://schemas.microsoft.com/office/excel/2006/main">
          <x14:cfRule type="expression" priority="402" id="{AD9269CD-DC09-4460-BD43-39802C69CCA5}">
            <xm:f>NOT(Projektgrundlagen!$I$22)</xm:f>
            <x14:dxf>
              <font>
                <strike/>
                <color theme="0" tint="-0.14996795556505021"/>
              </font>
              <fill>
                <patternFill>
                  <bgColor theme="0"/>
                </patternFill>
              </fill>
            </x14:dxf>
          </x14:cfRule>
          <xm:sqref>C322:E323</xm:sqref>
        </x14:conditionalFormatting>
        <x14:conditionalFormatting xmlns:xm="http://schemas.microsoft.com/office/excel/2006/main">
          <x14:cfRule type="expression" priority="398" id="{20E76F76-36BB-48D0-8802-520433004A05}">
            <xm:f>NOT(Projektgrundlagen!$I$22)</xm:f>
            <x14:dxf>
              <font>
                <strike/>
                <color theme="0" tint="-0.14996795556505021"/>
              </font>
              <fill>
                <patternFill>
                  <bgColor theme="0"/>
                </patternFill>
              </fill>
            </x14:dxf>
          </x14:cfRule>
          <xm:sqref>C325:E326</xm:sqref>
        </x14:conditionalFormatting>
        <x14:conditionalFormatting xmlns:xm="http://schemas.microsoft.com/office/excel/2006/main">
          <x14:cfRule type="expression" priority="358" id="{3ABE9B56-8A99-445C-B97F-43A32315AFCF}">
            <xm:f>NOT(Projektgrundlagen!$I$22)</xm:f>
            <x14:dxf>
              <font>
                <strike/>
                <color theme="0" tint="-0.14996795556505021"/>
              </font>
              <fill>
                <patternFill>
                  <bgColor theme="0"/>
                </patternFill>
              </fill>
            </x14:dxf>
          </x14:cfRule>
          <xm:sqref>C328:E329</xm:sqref>
        </x14:conditionalFormatting>
        <x14:conditionalFormatting xmlns:xm="http://schemas.microsoft.com/office/excel/2006/main">
          <x14:cfRule type="expression" priority="214" id="{08C26BDD-FFF3-45CD-92BF-97C942577208}">
            <xm:f>NOT(Projektgrundlagen!$I$22)</xm:f>
            <x14:dxf>
              <font>
                <strike/>
                <color theme="0" tint="-0.14996795556505021"/>
              </font>
              <fill>
                <patternFill>
                  <bgColor theme="0"/>
                </patternFill>
              </fill>
            </x14:dxf>
          </x14:cfRule>
          <xm:sqref>C331:E333</xm:sqref>
        </x14:conditionalFormatting>
        <x14:conditionalFormatting xmlns:xm="http://schemas.microsoft.com/office/excel/2006/main">
          <x14:cfRule type="expression" priority="211" id="{B04D17E6-819D-4946-B36F-D652E4537614}">
            <xm:f>NOT(Projektgrundlagen!$I$22)</xm:f>
            <x14:dxf>
              <font>
                <strike/>
                <color theme="0" tint="-0.14996795556505021"/>
              </font>
              <fill>
                <patternFill>
                  <bgColor theme="0"/>
                </patternFill>
              </fill>
            </x14:dxf>
          </x14:cfRule>
          <xm:sqref>C335:E337</xm:sqref>
        </x14:conditionalFormatting>
        <x14:conditionalFormatting xmlns:xm="http://schemas.microsoft.com/office/excel/2006/main">
          <x14:cfRule type="expression" priority="204" id="{E1192145-E9C4-4EAD-B9F5-A91E563B1A34}">
            <xm:f>NOT(Projektgrundlagen!$I$22)</xm:f>
            <x14:dxf>
              <font>
                <strike/>
                <color theme="0" tint="-0.14996795556505021"/>
              </font>
              <fill>
                <patternFill>
                  <bgColor theme="0"/>
                </patternFill>
              </fill>
            </x14:dxf>
          </x14:cfRule>
          <xm:sqref>C339:E341</xm:sqref>
        </x14:conditionalFormatting>
        <x14:conditionalFormatting xmlns:xm="http://schemas.microsoft.com/office/excel/2006/main">
          <x14:cfRule type="expression" priority="201" id="{DE3DDB35-6A02-4710-949A-7279A45B2BB6}">
            <xm:f>NOT(Projektgrundlagen!$I$22)</xm:f>
            <x14:dxf>
              <font>
                <strike/>
                <color theme="0" tint="-0.14996795556505021"/>
              </font>
              <fill>
                <patternFill>
                  <bgColor theme="0"/>
                </patternFill>
              </fill>
            </x14:dxf>
          </x14:cfRule>
          <xm:sqref>C343:E345</xm:sqref>
        </x14:conditionalFormatting>
        <x14:conditionalFormatting xmlns:xm="http://schemas.microsoft.com/office/excel/2006/main">
          <x14:cfRule type="expression" priority="230" id="{08341367-5F4B-4810-9B8C-50F18CB21F9D}">
            <xm:f>NOT(Projektgrundlagen!$I$22)</xm:f>
            <x14:dxf>
              <font>
                <strike/>
                <color theme="0" tint="-0.14996795556505021"/>
              </font>
              <fill>
                <patternFill>
                  <bgColor theme="0"/>
                </patternFill>
              </fill>
            </x14:dxf>
          </x14:cfRule>
          <xm:sqref>C347:E348</xm:sqref>
        </x14:conditionalFormatting>
        <x14:conditionalFormatting xmlns:xm="http://schemas.microsoft.com/office/excel/2006/main">
          <x14:cfRule type="expression" priority="226" id="{BC43B52B-1DAB-49BD-B2F1-7DBA15FBC17A}">
            <xm:f>NOT(Projektgrundlagen!$I$22)</xm:f>
            <x14:dxf>
              <font>
                <strike/>
                <color theme="0" tint="-0.14996795556505021"/>
              </font>
              <fill>
                <patternFill>
                  <bgColor theme="0"/>
                </patternFill>
              </fill>
            </x14:dxf>
          </x14:cfRule>
          <xm:sqref>C350:E351</xm:sqref>
        </x14:conditionalFormatting>
        <x14:conditionalFormatting xmlns:xm="http://schemas.microsoft.com/office/excel/2006/main">
          <x14:cfRule type="expression" priority="106" id="{C815B22B-A73C-43B0-9EE1-EDC0229940FC}">
            <xm:f>NOT(Projektgrundlagen!$I$22)</xm:f>
            <x14:dxf>
              <font>
                <strike/>
                <color theme="0" tint="-0.14996795556505021"/>
              </font>
              <fill>
                <patternFill>
                  <bgColor theme="0"/>
                </patternFill>
              </fill>
            </x14:dxf>
          </x14:cfRule>
          <xm:sqref>C353:E355</xm:sqref>
        </x14:conditionalFormatting>
        <x14:conditionalFormatting xmlns:xm="http://schemas.microsoft.com/office/excel/2006/main">
          <x14:cfRule type="expression" priority="158" id="{A542AB22-0AAE-4DF4-A012-17530B98CB21}">
            <xm:f>NOT(Projektgrundlagen!$I$22)</xm:f>
            <x14:dxf>
              <font>
                <strike/>
                <color theme="0" tint="-0.14996795556505021"/>
              </font>
              <fill>
                <patternFill>
                  <bgColor theme="0"/>
                </patternFill>
              </fill>
            </x14:dxf>
          </x14:cfRule>
          <xm:sqref>C357:E358</xm:sqref>
        </x14:conditionalFormatting>
        <x14:conditionalFormatting xmlns:xm="http://schemas.microsoft.com/office/excel/2006/main">
          <x14:cfRule type="expression" priority="103" id="{41D2C038-9F04-4806-821A-5E6BD64A510F}">
            <xm:f>NOT(Projektgrundlagen!$I$22)</xm:f>
            <x14:dxf>
              <font>
                <strike/>
                <color theme="0" tint="-0.14996795556505021"/>
              </font>
              <fill>
                <patternFill>
                  <bgColor theme="0"/>
                </patternFill>
              </fill>
            </x14:dxf>
          </x14:cfRule>
          <xm:sqref>C360:E362</xm:sqref>
        </x14:conditionalFormatting>
        <x14:conditionalFormatting xmlns:xm="http://schemas.microsoft.com/office/excel/2006/main">
          <x14:cfRule type="expression" priority="20" id="{AB8C0072-88A1-4FEC-B020-538C534228B6}">
            <xm:f>NOT(Projektgrundlagen!$I$22)</xm:f>
            <x14:dxf>
              <font>
                <strike/>
                <color theme="0" tint="-0.14996795556505021"/>
              </font>
              <fill>
                <patternFill>
                  <bgColor theme="0"/>
                </patternFill>
              </fill>
            </x14:dxf>
          </x14:cfRule>
          <xm:sqref>C364:E366</xm:sqref>
        </x14:conditionalFormatting>
        <x14:conditionalFormatting xmlns:xm="http://schemas.microsoft.com/office/excel/2006/main">
          <x14:cfRule type="expression" priority="6918" id="{37315E41-37B2-4C99-B9CC-8A9D606D1E91}">
            <xm:f>NOT(Projektgrundlagen!$I$22)</xm:f>
            <x14:dxf>
              <font>
                <strike/>
                <color theme="0" tint="-0.14996795556505021"/>
              </font>
              <fill>
                <patternFill>
                  <bgColor theme="0"/>
                </patternFill>
              </fill>
            </x14:dxf>
          </x14:cfRule>
          <xm:sqref>C368:E368</xm:sqref>
        </x14:conditionalFormatting>
        <x14:conditionalFormatting xmlns:xm="http://schemas.microsoft.com/office/excel/2006/main">
          <x14:cfRule type="expression" priority="6900" id="{DB9BC9B5-EE1D-4A49-86C4-BE93D93E5066}">
            <xm:f>NOT(Projektgrundlagen!$I$22)</xm:f>
            <x14:dxf>
              <font>
                <strike/>
                <color theme="0" tint="-0.14996795556505021"/>
              </font>
              <fill>
                <patternFill>
                  <bgColor theme="0"/>
                </patternFill>
              </fill>
            </x14:dxf>
          </x14:cfRule>
          <xm:sqref>C370:E370</xm:sqref>
        </x14:conditionalFormatting>
        <x14:conditionalFormatting xmlns:xm="http://schemas.microsoft.com/office/excel/2006/main">
          <x14:cfRule type="expression" priority="6882" id="{19D2DEB8-ECA0-45BE-B11F-9BA4F60367D8}">
            <xm:f>NOT(Projektgrundlagen!$I$22)</xm:f>
            <x14:dxf>
              <font>
                <strike/>
                <color theme="0" tint="-0.14996795556505021"/>
              </font>
              <fill>
                <patternFill>
                  <bgColor theme="0"/>
                </patternFill>
              </fill>
            </x14:dxf>
          </x14:cfRule>
          <xm:sqref>C372:E372</xm:sqref>
        </x14:conditionalFormatting>
        <x14:conditionalFormatting xmlns:xm="http://schemas.microsoft.com/office/excel/2006/main">
          <x14:cfRule type="expression" priority="2538" id="{3C7D85C3-984E-4197-90C3-5539978FDDAF}">
            <xm:f>NOT(Projektgrundlagen!$I$22)</xm:f>
            <x14:dxf>
              <font>
                <strike/>
                <color theme="0" tint="-0.14996795556505021"/>
              </font>
              <fill>
                <patternFill>
                  <bgColor theme="0"/>
                </patternFill>
              </fill>
            </x14:dxf>
          </x14:cfRule>
          <xm:sqref>C377:E379</xm:sqref>
        </x14:conditionalFormatting>
        <x14:conditionalFormatting xmlns:xm="http://schemas.microsoft.com/office/excel/2006/main">
          <x14:cfRule type="expression" priority="810" id="{549D78E6-C437-49FD-BAFA-7EBE831B958E}">
            <xm:f>NOT(Projektgrundlagen!$I$22)</xm:f>
            <x14:dxf>
              <font>
                <strike/>
                <color theme="0" tint="-0.14996795556505021"/>
              </font>
              <fill>
                <patternFill>
                  <bgColor theme="0"/>
                </patternFill>
              </fill>
            </x14:dxf>
          </x14:cfRule>
          <xm:sqref>C381:E382</xm:sqref>
        </x14:conditionalFormatting>
        <x14:conditionalFormatting xmlns:xm="http://schemas.microsoft.com/office/excel/2006/main">
          <x14:cfRule type="expression" priority="785" id="{7037D37A-6E43-4788-8F0F-9292CE670E48}">
            <xm:f>NOT(Projektgrundlagen!$I$22)</xm:f>
            <x14:dxf>
              <font>
                <strike/>
                <color theme="0" tint="-0.14996795556505021"/>
              </font>
              <fill>
                <patternFill>
                  <bgColor theme="0"/>
                </patternFill>
              </fill>
            </x14:dxf>
          </x14:cfRule>
          <xm:sqref>C384:E396</xm:sqref>
        </x14:conditionalFormatting>
        <x14:conditionalFormatting xmlns:xm="http://schemas.microsoft.com/office/excel/2006/main">
          <x14:cfRule type="expression" priority="804" id="{6E03A391-CDE4-40D3-906B-2FAF65C2F04C}">
            <xm:f>NOT(Projektgrundlagen!$I$22)</xm:f>
            <x14:dxf>
              <font>
                <strike/>
                <color theme="0" tint="-0.14996795556505021"/>
              </font>
              <fill>
                <patternFill>
                  <bgColor theme="0"/>
                </patternFill>
              </fill>
            </x14:dxf>
          </x14:cfRule>
          <xm:sqref>C398:E399</xm:sqref>
        </x14:conditionalFormatting>
        <x14:conditionalFormatting xmlns:xm="http://schemas.microsoft.com/office/excel/2006/main">
          <x14:cfRule type="expression" priority="801" id="{C99A2EEE-C3A4-4DE8-A55A-0F4EB68BF39D}">
            <xm:f>NOT(Projektgrundlagen!$I$22)</xm:f>
            <x14:dxf>
              <font>
                <strike/>
                <color theme="0" tint="-0.14996795556505021"/>
              </font>
              <fill>
                <patternFill>
                  <bgColor theme="0"/>
                </patternFill>
              </fill>
            </x14:dxf>
          </x14:cfRule>
          <xm:sqref>C401:E402</xm:sqref>
        </x14:conditionalFormatting>
        <x14:conditionalFormatting xmlns:xm="http://schemas.microsoft.com/office/excel/2006/main">
          <x14:cfRule type="expression" priority="798" id="{104CBEC3-10B7-4D63-BA98-64771B8F6F84}">
            <xm:f>NOT(Projektgrundlagen!$I$22)</xm:f>
            <x14:dxf>
              <font>
                <strike/>
                <color theme="0" tint="-0.14996795556505021"/>
              </font>
              <fill>
                <patternFill>
                  <bgColor theme="0"/>
                </patternFill>
              </fill>
            </x14:dxf>
          </x14:cfRule>
          <xm:sqref>C404:E405</xm:sqref>
        </x14:conditionalFormatting>
        <x14:conditionalFormatting xmlns:xm="http://schemas.microsoft.com/office/excel/2006/main">
          <x14:cfRule type="expression" priority="795" id="{9CAC117D-2BD5-4315-A4DD-C764C038A837}">
            <xm:f>NOT(Projektgrundlagen!$I$22)</xm:f>
            <x14:dxf>
              <font>
                <strike/>
                <color theme="0" tint="-0.14996795556505021"/>
              </font>
              <fill>
                <patternFill>
                  <bgColor theme="0"/>
                </patternFill>
              </fill>
            </x14:dxf>
          </x14:cfRule>
          <xm:sqref>C407:E408</xm:sqref>
        </x14:conditionalFormatting>
        <x14:conditionalFormatting xmlns:xm="http://schemas.microsoft.com/office/excel/2006/main">
          <x14:cfRule type="expression" priority="835" id="{6242FEAD-B03F-421A-AA74-6E0FF59D2EA6}">
            <xm:f>NOT(Projektgrundlagen!$I$22)</xm:f>
            <x14:dxf>
              <font>
                <strike/>
                <color theme="0" tint="-0.14996795556505021"/>
              </font>
              <fill>
                <patternFill>
                  <bgColor theme="0"/>
                </patternFill>
              </fill>
            </x14:dxf>
          </x14:cfRule>
          <xm:sqref>C410:E410</xm:sqref>
        </x14:conditionalFormatting>
        <x14:conditionalFormatting xmlns:xm="http://schemas.microsoft.com/office/excel/2006/main">
          <x14:cfRule type="expression" priority="5406" id="{9958D17A-31C9-4274-81DE-B98B1AEC396B}">
            <xm:f>NOT(Projektgrundlagen!$I$22)</xm:f>
            <x14:dxf>
              <font>
                <strike/>
                <color theme="0" tint="-0.14996795556505021"/>
              </font>
              <fill>
                <patternFill>
                  <bgColor theme="0"/>
                </patternFill>
              </fill>
            </x14:dxf>
          </x14:cfRule>
          <xm:sqref>C412:E412</xm:sqref>
        </x14:conditionalFormatting>
        <x14:conditionalFormatting xmlns:xm="http://schemas.microsoft.com/office/excel/2006/main">
          <x14:cfRule type="expression" priority="5493" id="{C1832F1C-6BF1-42CA-808F-333DEA0A1692}">
            <xm:f>NOT(Projektgrundlagen!$I$22)</xm:f>
            <x14:dxf>
              <font>
                <strike/>
                <color theme="0" tint="-0.14996795556505021"/>
              </font>
              <fill>
                <patternFill>
                  <bgColor theme="0"/>
                </patternFill>
              </fill>
            </x14:dxf>
          </x14:cfRule>
          <xm:sqref>C414:E414</xm:sqref>
        </x14:conditionalFormatting>
        <x14:conditionalFormatting xmlns:xm="http://schemas.microsoft.com/office/excel/2006/main">
          <x14:cfRule type="expression" priority="854" id="{9769A833-BC89-43AD-BA71-A3D7577F8196}">
            <xm:f>NOT(Projektgrundlagen!$I$22)</xm:f>
            <x14:dxf>
              <font>
                <strike/>
                <color theme="0" tint="-0.14996795556505021"/>
              </font>
              <fill>
                <patternFill>
                  <bgColor theme="0"/>
                </patternFill>
              </fill>
            </x14:dxf>
          </x14:cfRule>
          <xm:sqref>C419:E425</xm:sqref>
        </x14:conditionalFormatting>
        <x14:conditionalFormatting xmlns:xm="http://schemas.microsoft.com/office/excel/2006/main">
          <x14:cfRule type="expression" priority="884" id="{A09EE1C6-B974-473C-B8B1-44580072CFE6}">
            <xm:f>NOT(Projektgrundlagen!$I$22)</xm:f>
            <x14:dxf>
              <font>
                <strike/>
                <color theme="0" tint="-0.14996795556505021"/>
              </font>
              <fill>
                <patternFill>
                  <bgColor theme="0"/>
                </patternFill>
              </fill>
            </x14:dxf>
          </x14:cfRule>
          <xm:sqref>C427:E428</xm:sqref>
        </x14:conditionalFormatting>
        <x14:conditionalFormatting xmlns:xm="http://schemas.microsoft.com/office/excel/2006/main">
          <x14:cfRule type="expression" priority="880" id="{09B72669-193A-4E4A-B51E-EEA9305D808A}">
            <xm:f>NOT(Projektgrundlagen!$I$22)</xm:f>
            <x14:dxf>
              <font>
                <strike/>
                <color theme="0" tint="-0.14996795556505021"/>
              </font>
              <fill>
                <patternFill>
                  <bgColor theme="0"/>
                </patternFill>
              </fill>
            </x14:dxf>
          </x14:cfRule>
          <xm:sqref>C430:E431</xm:sqref>
        </x14:conditionalFormatting>
        <x14:conditionalFormatting xmlns:xm="http://schemas.microsoft.com/office/excel/2006/main">
          <x14:cfRule type="expression" priority="876" id="{8C1B62DE-0A53-499B-A1D9-02B1D039041D}">
            <xm:f>NOT(Projektgrundlagen!$I$22)</xm:f>
            <x14:dxf>
              <font>
                <strike/>
                <color theme="0" tint="-0.14996795556505021"/>
              </font>
              <fill>
                <patternFill>
                  <bgColor theme="0"/>
                </patternFill>
              </fill>
            </x14:dxf>
          </x14:cfRule>
          <xm:sqref>C433:E434</xm:sqref>
        </x14:conditionalFormatting>
        <x14:conditionalFormatting xmlns:xm="http://schemas.microsoft.com/office/excel/2006/main">
          <x14:cfRule type="expression" priority="872" id="{7EBE0380-F4B1-4B43-B439-CD37578F7CBF}">
            <xm:f>NOT(Projektgrundlagen!$I$22)</xm:f>
            <x14:dxf>
              <font>
                <strike/>
                <color theme="0" tint="-0.14996795556505021"/>
              </font>
              <fill>
                <patternFill>
                  <bgColor theme="0"/>
                </patternFill>
              </fill>
            </x14:dxf>
          </x14:cfRule>
          <xm:sqref>C436:E437</xm:sqref>
        </x14:conditionalFormatting>
        <x14:conditionalFormatting xmlns:xm="http://schemas.microsoft.com/office/excel/2006/main">
          <x14:cfRule type="expression" priority="868" id="{CE95A0F0-FB0D-42A5-91F6-BC3B8AE1EB68}">
            <xm:f>NOT(Projektgrundlagen!$I$22)</xm:f>
            <x14:dxf>
              <font>
                <strike/>
                <color theme="0" tint="-0.14996795556505021"/>
              </font>
              <fill>
                <patternFill>
                  <bgColor theme="0"/>
                </patternFill>
              </fill>
            </x14:dxf>
          </x14:cfRule>
          <xm:sqref>C439:E440</xm:sqref>
        </x14:conditionalFormatting>
        <x14:conditionalFormatting xmlns:xm="http://schemas.microsoft.com/office/excel/2006/main">
          <x14:cfRule type="expression" priority="5601" id="{F5487F18-FCCB-4B91-B133-3632C6C60777}">
            <xm:f>NOT(Projektgrundlagen!$I$22)</xm:f>
            <x14:dxf>
              <font>
                <strike/>
                <color theme="0" tint="-0.14996795556505021"/>
              </font>
              <fill>
                <patternFill>
                  <bgColor theme="0"/>
                </patternFill>
              </fill>
            </x14:dxf>
          </x14:cfRule>
          <xm:sqref>C442:E442</xm:sqref>
        </x14:conditionalFormatting>
        <x14:conditionalFormatting xmlns:xm="http://schemas.microsoft.com/office/excel/2006/main">
          <x14:cfRule type="expression" priority="6756" id="{21B98888-D635-492C-865B-4A29014B0EF3}">
            <xm:f>NOT(Projektgrundlagen!$I$22)</xm:f>
            <x14:dxf>
              <font>
                <strike/>
                <color theme="0" tint="-0.14996795556505021"/>
              </font>
              <fill>
                <patternFill>
                  <bgColor theme="0"/>
                </patternFill>
              </fill>
            </x14:dxf>
          </x14:cfRule>
          <xm:sqref>C446:E446</xm:sqref>
        </x14:conditionalFormatting>
        <x14:conditionalFormatting xmlns:xm="http://schemas.microsoft.com/office/excel/2006/main">
          <x14:cfRule type="expression" priority="900" id="{4E79B3C9-23C5-48AC-BB80-AB54298CEABF}">
            <xm:f>NOT(Projektgrundlagen!$I$22)</xm:f>
            <x14:dxf>
              <font>
                <strike/>
                <color theme="0" tint="-0.14996795556505021"/>
              </font>
              <fill>
                <patternFill>
                  <bgColor theme="0"/>
                </patternFill>
              </fill>
            </x14:dxf>
          </x14:cfRule>
          <xm:sqref>C451:E452</xm:sqref>
        </x14:conditionalFormatting>
        <x14:conditionalFormatting xmlns:xm="http://schemas.microsoft.com/office/excel/2006/main">
          <x14:cfRule type="expression" priority="896" id="{3441FC16-295D-4C23-ADBC-E63793C9C016}">
            <xm:f>NOT(Projektgrundlagen!$I$22)</xm:f>
            <x14:dxf>
              <font>
                <strike/>
                <color theme="0" tint="-0.14996795556505021"/>
              </font>
              <fill>
                <patternFill>
                  <bgColor theme="0"/>
                </patternFill>
              </fill>
            </x14:dxf>
          </x14:cfRule>
          <xm:sqref>C454:E455</xm:sqref>
        </x14:conditionalFormatting>
        <x14:conditionalFormatting xmlns:xm="http://schemas.microsoft.com/office/excel/2006/main">
          <x14:cfRule type="expression" priority="892" id="{F5ECCE66-126A-4B6F-B596-454965B54BA3}">
            <xm:f>NOT(Projektgrundlagen!$I$22)</xm:f>
            <x14:dxf>
              <font>
                <strike/>
                <color theme="0" tint="-0.14996795556505021"/>
              </font>
              <fill>
                <patternFill>
                  <bgColor theme="0"/>
                </patternFill>
              </fill>
            </x14:dxf>
          </x14:cfRule>
          <xm:sqref>C457:E458</xm:sqref>
        </x14:conditionalFormatting>
        <x14:conditionalFormatting xmlns:xm="http://schemas.microsoft.com/office/excel/2006/main">
          <x14:cfRule type="expression" priority="4755" id="{C7C0D531-2FFA-4716-A343-818A7E5059B4}">
            <xm:f>NOT(Projektgrundlagen!$I$22)</xm:f>
            <x14:dxf>
              <font>
                <strike/>
                <color theme="0" tint="-0.14996795556505021"/>
              </font>
              <fill>
                <patternFill>
                  <bgColor theme="0"/>
                </patternFill>
              </fill>
            </x14:dxf>
          </x14:cfRule>
          <xm:sqref>C460:E460</xm:sqref>
        </x14:conditionalFormatting>
        <x14:conditionalFormatting xmlns:xm="http://schemas.microsoft.com/office/excel/2006/main">
          <x14:cfRule type="expression" priority="4734" id="{21FE533E-4D51-4E31-8051-4CC675E177A6}">
            <xm:f>NOT(Projektgrundlagen!$I$22)</xm:f>
            <x14:dxf>
              <font>
                <strike/>
                <color theme="0" tint="-0.14996795556505021"/>
              </font>
              <fill>
                <patternFill>
                  <bgColor theme="0"/>
                </patternFill>
              </fill>
            </x14:dxf>
          </x14:cfRule>
          <xm:sqref>C462:E462</xm:sqref>
        </x14:conditionalFormatting>
        <x14:conditionalFormatting xmlns:xm="http://schemas.microsoft.com/office/excel/2006/main">
          <x14:cfRule type="expression" priority="4709" id="{610095CE-7A26-43B5-A256-4F8AC9F8D43C}">
            <xm:f>NOT(Projektgrundlagen!$I$22)</xm:f>
            <x14:dxf>
              <font>
                <strike/>
                <color theme="0" tint="-0.14996795556505021"/>
              </font>
              <fill>
                <patternFill>
                  <bgColor theme="0"/>
                </patternFill>
              </fill>
            </x14:dxf>
          </x14:cfRule>
          <xm:sqref>C464:E464</xm:sqref>
        </x14:conditionalFormatting>
        <x14:conditionalFormatting xmlns:xm="http://schemas.microsoft.com/office/excel/2006/main">
          <x14:cfRule type="expression" priority="78" id="{9DD80FF1-C4DA-4381-91AC-D89CC06D6996}">
            <xm:f>NOT(Projektgrundlagen!$I$25)</xm:f>
            <x14:dxf>
              <font>
                <strike/>
                <color theme="0" tint="-0.14996795556505021"/>
              </font>
              <fill>
                <patternFill>
                  <bgColor theme="0"/>
                </patternFill>
              </fill>
            </x14:dxf>
          </x14:cfRule>
          <xm:sqref>F14:F29</xm:sqref>
        </x14:conditionalFormatting>
        <x14:conditionalFormatting xmlns:xm="http://schemas.microsoft.com/office/excel/2006/main">
          <x14:cfRule type="expression" priority="1" id="{9644B290-ED29-49D7-A835-C5E6AFEEEAC7}">
            <xm:f>NOT(Projektgrundlagen!$I$25)</xm:f>
            <x14:dxf>
              <font>
                <strike/>
                <color theme="0" tint="-0.14996795556505021"/>
              </font>
              <fill>
                <patternFill>
                  <bgColor theme="0"/>
                </patternFill>
              </fill>
            </x14:dxf>
          </x14:cfRule>
          <xm:sqref>F33:F372</xm:sqref>
        </x14:conditionalFormatting>
        <x14:conditionalFormatting xmlns:xm="http://schemas.microsoft.com/office/excel/2006/main">
          <x14:cfRule type="expression" priority="54" id="{450A4F5D-3699-453E-8602-013F2B906DB3}">
            <xm:f>NOT(Projektgrundlagen!$I$25)</xm:f>
            <x14:dxf>
              <font>
                <strike/>
                <color theme="0" tint="-0.14996795556505021"/>
              </font>
              <fill>
                <patternFill>
                  <bgColor theme="0"/>
                </patternFill>
              </fill>
            </x14:dxf>
          </x14:cfRule>
          <xm:sqref>F376:F414</xm:sqref>
        </x14:conditionalFormatting>
        <x14:conditionalFormatting xmlns:xm="http://schemas.microsoft.com/office/excel/2006/main">
          <x14:cfRule type="expression" priority="42" id="{F02D5CE5-3B46-456E-8BCE-EF627829BA5D}">
            <xm:f>NOT(Projektgrundlagen!$I$25)</xm:f>
            <x14:dxf>
              <font>
                <strike/>
                <color theme="0" tint="-0.14996795556505021"/>
              </font>
              <fill>
                <patternFill>
                  <bgColor theme="0"/>
                </patternFill>
              </fill>
            </x14:dxf>
          </x14:cfRule>
          <xm:sqref>F418:F446</xm:sqref>
        </x14:conditionalFormatting>
        <x14:conditionalFormatting xmlns:xm="http://schemas.microsoft.com/office/excel/2006/main">
          <x14:cfRule type="expression" priority="3" id="{9825A32C-F346-49DF-AB75-3BDC49DE5B37}">
            <xm:f>NOT(Projektgrundlagen!$I$25)</xm:f>
            <x14:dxf>
              <font>
                <strike/>
                <color theme="0" tint="-0.14996795556505021"/>
              </font>
              <fill>
                <patternFill>
                  <bgColor theme="0"/>
                </patternFill>
              </fill>
            </x14:dxf>
          </x14:cfRule>
          <xm:sqref>F450:F464</xm:sqref>
        </x14:conditionalFormatting>
        <x14:conditionalFormatting xmlns:xm="http://schemas.microsoft.com/office/excel/2006/main">
          <x14:cfRule type="expression" priority="2572" id="{143B27F2-1B6D-4A5F-BF01-EDE1436A2E3E}">
            <xm:f>NOT(Projektgrundlagen!$I$22)</xm:f>
            <x14:dxf>
              <font>
                <strike/>
                <color theme="0" tint="-0.14996795556505021"/>
              </font>
              <fill>
                <patternFill>
                  <bgColor theme="0"/>
                </patternFill>
              </fill>
            </x14:dxf>
          </x14:cfRule>
          <xm:sqref>G15:K16</xm:sqref>
        </x14:conditionalFormatting>
        <x14:conditionalFormatting xmlns:xm="http://schemas.microsoft.com/office/excel/2006/main">
          <x14:cfRule type="expression" priority="2569" id="{DE3FF711-D064-485D-926C-8C6D3ACB0CC7}">
            <xm:f>NOT(Projektgrundlagen!$I$22)</xm:f>
            <x14:dxf>
              <font>
                <strike/>
                <color theme="0" tint="-0.14996795556505021"/>
              </font>
              <fill>
                <patternFill>
                  <bgColor theme="0"/>
                </patternFill>
              </fill>
            </x14:dxf>
          </x14:cfRule>
          <xm:sqref>G18:K19</xm:sqref>
        </x14:conditionalFormatting>
        <x14:conditionalFormatting xmlns:xm="http://schemas.microsoft.com/office/excel/2006/main">
          <x14:cfRule type="expression" priority="2566" id="{652D5B07-AAF9-43FB-8C4E-2FBDFFDF7692}">
            <xm:f>NOT(Projektgrundlagen!$I$22)</xm:f>
            <x14:dxf>
              <font>
                <strike/>
                <color theme="0" tint="-0.14996795556505021"/>
              </font>
              <fill>
                <patternFill>
                  <bgColor theme="0"/>
                </patternFill>
              </fill>
            </x14:dxf>
          </x14:cfRule>
          <xm:sqref>G21:K22</xm:sqref>
        </x14:conditionalFormatting>
        <x14:conditionalFormatting xmlns:xm="http://schemas.microsoft.com/office/excel/2006/main">
          <x14:cfRule type="expression" priority="2563" id="{42F594EF-51C2-4477-BE1D-8C0ECE927276}">
            <xm:f>NOT(Projektgrundlagen!$I$22)</xm:f>
            <x14:dxf>
              <font>
                <strike/>
                <color theme="0" tint="-0.14996795556505021"/>
              </font>
              <fill>
                <patternFill>
                  <bgColor theme="0"/>
                </patternFill>
              </fill>
            </x14:dxf>
          </x14:cfRule>
          <xm:sqref>G24:K25</xm:sqref>
        </x14:conditionalFormatting>
        <x14:conditionalFormatting xmlns:xm="http://schemas.microsoft.com/office/excel/2006/main">
          <x14:cfRule type="expression" priority="2494" id="{7CC5C03C-64E4-4548-B98E-5FEAACB06ABF}">
            <xm:f>NOT(Projektgrundlagen!$I$22)</xm:f>
            <x14:dxf>
              <font>
                <strike/>
                <color theme="0" tint="-0.14996795556505021"/>
              </font>
              <fill>
                <patternFill>
                  <bgColor theme="0"/>
                </patternFill>
              </fill>
            </x14:dxf>
          </x14:cfRule>
          <xm:sqref>G34:K38</xm:sqref>
        </x14:conditionalFormatting>
        <x14:conditionalFormatting xmlns:xm="http://schemas.microsoft.com/office/excel/2006/main">
          <x14:cfRule type="expression" priority="2473" id="{A69B4C05-267E-4C8F-8F22-5CE9C07CE557}">
            <xm:f>NOT(Projektgrundlagen!$I$22)</xm:f>
            <x14:dxf>
              <font>
                <strike/>
                <color theme="0" tint="-0.14996795556505021"/>
              </font>
              <fill>
                <patternFill>
                  <bgColor theme="0"/>
                </patternFill>
              </fill>
            </x14:dxf>
          </x14:cfRule>
          <xm:sqref>G40:K41</xm:sqref>
        </x14:conditionalFormatting>
        <x14:conditionalFormatting xmlns:xm="http://schemas.microsoft.com/office/excel/2006/main">
          <x14:cfRule type="expression" priority="783" id="{413BB175-A9F1-48BE-830E-2B9214EC369B}">
            <xm:f>NOT(Projektgrundlagen!$I$22)</xm:f>
            <x14:dxf>
              <font>
                <strike/>
                <color theme="0" tint="-0.14996795556505021"/>
              </font>
              <fill>
                <patternFill>
                  <bgColor theme="0"/>
                </patternFill>
              </fill>
            </x14:dxf>
          </x14:cfRule>
          <xm:sqref>G43:K45</xm:sqref>
        </x14:conditionalFormatting>
        <x14:conditionalFormatting xmlns:xm="http://schemas.microsoft.com/office/excel/2006/main">
          <x14:cfRule type="expression" priority="2427" id="{D4112564-F8AC-4E3E-AA02-7DA131D545AB}">
            <xm:f>NOT(Projektgrundlagen!$I$22)</xm:f>
            <x14:dxf>
              <font>
                <strike/>
                <color theme="0" tint="-0.14996795556505021"/>
              </font>
              <fill>
                <patternFill>
                  <bgColor theme="0"/>
                </patternFill>
              </fill>
            </x14:dxf>
          </x14:cfRule>
          <xm:sqref>G47:K48</xm:sqref>
        </x14:conditionalFormatting>
        <x14:conditionalFormatting xmlns:xm="http://schemas.microsoft.com/office/excel/2006/main">
          <x14:cfRule type="expression" priority="2423" id="{42B10E7D-BE81-4647-9D2B-4E428C9ED62F}">
            <xm:f>NOT(Projektgrundlagen!$I$22)</xm:f>
            <x14:dxf>
              <font>
                <strike/>
                <color theme="0" tint="-0.14996795556505021"/>
              </font>
              <fill>
                <patternFill>
                  <bgColor theme="0"/>
                </patternFill>
              </fill>
            </x14:dxf>
          </x14:cfRule>
          <xm:sqref>G50:K51</xm:sqref>
        </x14:conditionalFormatting>
        <x14:conditionalFormatting xmlns:xm="http://schemas.microsoft.com/office/excel/2006/main">
          <x14:cfRule type="expression" priority="780" id="{3E591FA5-47BF-4C50-95DC-1B6F7B09283D}">
            <xm:f>NOT(Projektgrundlagen!$I$22)</xm:f>
            <x14:dxf>
              <font>
                <strike/>
                <color theme="0" tint="-0.14996795556505021"/>
              </font>
              <fill>
                <patternFill>
                  <bgColor theme="0"/>
                </patternFill>
              </fill>
            </x14:dxf>
          </x14:cfRule>
          <xm:sqref>G53:K55</xm:sqref>
        </x14:conditionalFormatting>
        <x14:conditionalFormatting xmlns:xm="http://schemas.microsoft.com/office/excel/2006/main">
          <x14:cfRule type="expression" priority="2379" id="{A99B5124-BAFE-4259-BDCC-81F502F30B4A}">
            <xm:f>NOT(Projektgrundlagen!$I$22)</xm:f>
            <x14:dxf>
              <font>
                <strike/>
                <color theme="0" tint="-0.14996795556505021"/>
              </font>
              <fill>
                <patternFill>
                  <bgColor theme="0"/>
                </patternFill>
              </fill>
            </x14:dxf>
          </x14:cfRule>
          <xm:sqref>G57:K58</xm:sqref>
        </x14:conditionalFormatting>
        <x14:conditionalFormatting xmlns:xm="http://schemas.microsoft.com/office/excel/2006/main">
          <x14:cfRule type="expression" priority="2339" id="{33D61037-CAAA-4350-8880-8F5869BF99E2}">
            <xm:f>NOT(Projektgrundlagen!$I$22)</xm:f>
            <x14:dxf>
              <font>
                <strike/>
                <color theme="0" tint="-0.14996795556505021"/>
              </font>
              <fill>
                <patternFill>
                  <bgColor theme="0"/>
                </patternFill>
              </fill>
            </x14:dxf>
          </x14:cfRule>
          <xm:sqref>G60:K61</xm:sqref>
        </x14:conditionalFormatting>
        <x14:conditionalFormatting xmlns:xm="http://schemas.microsoft.com/office/excel/2006/main">
          <x14:cfRule type="expression" priority="2335" id="{D2ECA81B-D1F1-43E6-B727-849660F755A2}">
            <xm:f>NOT(Projektgrundlagen!$I$22)</xm:f>
            <x14:dxf>
              <font>
                <strike/>
                <color theme="0" tint="-0.14996795556505021"/>
              </font>
              <fill>
                <patternFill>
                  <bgColor theme="0"/>
                </patternFill>
              </fill>
            </x14:dxf>
          </x14:cfRule>
          <xm:sqref>G63:K64</xm:sqref>
        </x14:conditionalFormatting>
        <x14:conditionalFormatting xmlns:xm="http://schemas.microsoft.com/office/excel/2006/main">
          <x14:cfRule type="expression" priority="2295" id="{1E3BBDE3-8387-455A-8859-AB3C5FBF215D}">
            <xm:f>NOT(Projektgrundlagen!$I$22)</xm:f>
            <x14:dxf>
              <font>
                <strike/>
                <color theme="0" tint="-0.14996795556505021"/>
              </font>
              <fill>
                <patternFill>
                  <bgColor theme="0"/>
                </patternFill>
              </fill>
            </x14:dxf>
          </x14:cfRule>
          <xm:sqref>G66:K67</xm:sqref>
        </x14:conditionalFormatting>
        <x14:conditionalFormatting xmlns:xm="http://schemas.microsoft.com/office/excel/2006/main">
          <x14:cfRule type="expression" priority="2291" id="{AB68CC6B-9045-49D9-831E-DF7331029F6B}">
            <xm:f>NOT(Projektgrundlagen!$I$22)</xm:f>
            <x14:dxf>
              <font>
                <strike/>
                <color theme="0" tint="-0.14996795556505021"/>
              </font>
              <fill>
                <patternFill>
                  <bgColor theme="0"/>
                </patternFill>
              </fill>
            </x14:dxf>
          </x14:cfRule>
          <xm:sqref>G69:K70</xm:sqref>
        </x14:conditionalFormatting>
        <x14:conditionalFormatting xmlns:xm="http://schemas.microsoft.com/office/excel/2006/main">
          <x14:cfRule type="expression" priority="2137" id="{55EB9CAE-6909-4CDE-A2C6-4F713BB724BD}">
            <xm:f>NOT(Projektgrundlagen!$I$22)</xm:f>
            <x14:dxf>
              <font>
                <strike/>
                <color theme="0" tint="-0.14996795556505021"/>
              </font>
              <fill>
                <patternFill>
                  <bgColor theme="0"/>
                </patternFill>
              </fill>
            </x14:dxf>
          </x14:cfRule>
          <xm:sqref>G72:K73</xm:sqref>
        </x14:conditionalFormatting>
        <x14:conditionalFormatting xmlns:xm="http://schemas.microsoft.com/office/excel/2006/main">
          <x14:cfRule type="expression" priority="2097" id="{945740EC-17D4-4848-ABDE-83DD13F4570E}">
            <xm:f>NOT(Projektgrundlagen!$I$22)</xm:f>
            <x14:dxf>
              <font>
                <strike/>
                <color theme="0" tint="-0.14996795556505021"/>
              </font>
              <fill>
                <patternFill>
                  <bgColor theme="0"/>
                </patternFill>
              </fill>
            </x14:dxf>
          </x14:cfRule>
          <xm:sqref>G75:K76</xm:sqref>
        </x14:conditionalFormatting>
        <x14:conditionalFormatting xmlns:xm="http://schemas.microsoft.com/office/excel/2006/main">
          <x14:cfRule type="expression" priority="2093" id="{631441D6-99C5-4177-A68F-A26BA10447A6}">
            <xm:f>NOT(Projektgrundlagen!$I$22)</xm:f>
            <x14:dxf>
              <font>
                <strike/>
                <color theme="0" tint="-0.14996795556505021"/>
              </font>
              <fill>
                <patternFill>
                  <bgColor theme="0"/>
                </patternFill>
              </fill>
            </x14:dxf>
          </x14:cfRule>
          <xm:sqref>G78:K79</xm:sqref>
        </x14:conditionalFormatting>
        <x14:conditionalFormatting xmlns:xm="http://schemas.microsoft.com/office/excel/2006/main">
          <x14:cfRule type="expression" priority="2053" id="{A91E8F03-9CFC-43AD-99CF-8EB144CF0728}">
            <xm:f>NOT(Projektgrundlagen!$I$22)</xm:f>
            <x14:dxf>
              <font>
                <strike/>
                <color theme="0" tint="-0.14996795556505021"/>
              </font>
              <fill>
                <patternFill>
                  <bgColor theme="0"/>
                </patternFill>
              </fill>
            </x14:dxf>
          </x14:cfRule>
          <xm:sqref>G81:K82</xm:sqref>
        </x14:conditionalFormatting>
        <x14:conditionalFormatting xmlns:xm="http://schemas.microsoft.com/office/excel/2006/main">
          <x14:cfRule type="expression" priority="2049" id="{72112A73-5152-4D41-9D2B-36B417A2F886}">
            <xm:f>NOT(Projektgrundlagen!$I$22)</xm:f>
            <x14:dxf>
              <font>
                <strike/>
                <color theme="0" tint="-0.14996795556505021"/>
              </font>
              <fill>
                <patternFill>
                  <bgColor theme="0"/>
                </patternFill>
              </fill>
            </x14:dxf>
          </x14:cfRule>
          <xm:sqref>G84:K85</xm:sqref>
        </x14:conditionalFormatting>
        <x14:conditionalFormatting xmlns:xm="http://schemas.microsoft.com/office/excel/2006/main">
          <x14:cfRule type="expression" priority="2009" id="{AD4BAFAC-51E3-40CB-A1B4-25F68D3FE8BE}">
            <xm:f>NOT(Projektgrundlagen!$I$22)</xm:f>
            <x14:dxf>
              <font>
                <strike/>
                <color theme="0" tint="-0.14996795556505021"/>
              </font>
              <fill>
                <patternFill>
                  <bgColor theme="0"/>
                </patternFill>
              </fill>
            </x14:dxf>
          </x14:cfRule>
          <xm:sqref>G87:K88</xm:sqref>
        </x14:conditionalFormatting>
        <x14:conditionalFormatting xmlns:xm="http://schemas.microsoft.com/office/excel/2006/main">
          <x14:cfRule type="expression" priority="2005" id="{B79160D7-258F-4F6A-88C8-A5A4D0D3502F}">
            <xm:f>NOT(Projektgrundlagen!$I$22)</xm:f>
            <x14:dxf>
              <font>
                <strike/>
                <color theme="0" tint="-0.14996795556505021"/>
              </font>
              <fill>
                <patternFill>
                  <bgColor theme="0"/>
                </patternFill>
              </fill>
            </x14:dxf>
          </x14:cfRule>
          <xm:sqref>G90:K91</xm:sqref>
        </x14:conditionalFormatting>
        <x14:conditionalFormatting xmlns:xm="http://schemas.microsoft.com/office/excel/2006/main">
          <x14:cfRule type="expression" priority="777" id="{D7BBD1F3-6B62-4289-B213-B116EC58EA5B}">
            <xm:f>NOT(Projektgrundlagen!$I$22)</xm:f>
            <x14:dxf>
              <font>
                <strike/>
                <color theme="0" tint="-0.14996795556505021"/>
              </font>
              <fill>
                <patternFill>
                  <bgColor theme="0"/>
                </patternFill>
              </fill>
            </x14:dxf>
          </x14:cfRule>
          <xm:sqref>G93:K95</xm:sqref>
        </x14:conditionalFormatting>
        <x14:conditionalFormatting xmlns:xm="http://schemas.microsoft.com/office/excel/2006/main">
          <x14:cfRule type="expression" priority="1961" id="{6B6EB07C-7C33-4598-A40C-2617A1C5789F}">
            <xm:f>NOT(Projektgrundlagen!$I$22)</xm:f>
            <x14:dxf>
              <font>
                <strike/>
                <color theme="0" tint="-0.14996795556505021"/>
              </font>
              <fill>
                <patternFill>
                  <bgColor theme="0"/>
                </patternFill>
              </fill>
            </x14:dxf>
          </x14:cfRule>
          <xm:sqref>G97:K98</xm:sqref>
        </x14:conditionalFormatting>
        <x14:conditionalFormatting xmlns:xm="http://schemas.microsoft.com/office/excel/2006/main">
          <x14:cfRule type="expression" priority="2251" id="{C7AB1D0C-8D5C-4FD9-B800-57D0AF87685B}">
            <xm:f>NOT(Projektgrundlagen!$I$22)</xm:f>
            <x14:dxf>
              <font>
                <strike/>
                <color theme="0" tint="-0.14996795556505021"/>
              </font>
              <fill>
                <patternFill>
                  <bgColor theme="0"/>
                </patternFill>
              </fill>
            </x14:dxf>
          </x14:cfRule>
          <xm:sqref>G100:K101</xm:sqref>
        </x14:conditionalFormatting>
        <x14:conditionalFormatting xmlns:xm="http://schemas.microsoft.com/office/excel/2006/main">
          <x14:cfRule type="expression" priority="2247" id="{7D139199-CA38-4D07-B59F-10DC67FC7970}">
            <xm:f>NOT(Projektgrundlagen!$I$22)</xm:f>
            <x14:dxf>
              <font>
                <strike/>
                <color theme="0" tint="-0.14996795556505021"/>
              </font>
              <fill>
                <patternFill>
                  <bgColor theme="0"/>
                </patternFill>
              </fill>
            </x14:dxf>
          </x14:cfRule>
          <xm:sqref>G103:K104</xm:sqref>
        </x14:conditionalFormatting>
        <x14:conditionalFormatting xmlns:xm="http://schemas.microsoft.com/office/excel/2006/main">
          <x14:cfRule type="expression" priority="2207" id="{4E08697B-8FAD-43AA-864E-8112B9B494B4}">
            <xm:f>NOT(Projektgrundlagen!$I$22)</xm:f>
            <x14:dxf>
              <font>
                <strike/>
                <color theme="0" tint="-0.14996795556505021"/>
              </font>
              <fill>
                <patternFill>
                  <bgColor theme="0"/>
                </patternFill>
              </fill>
            </x14:dxf>
          </x14:cfRule>
          <xm:sqref>G106:K107</xm:sqref>
        </x14:conditionalFormatting>
        <x14:conditionalFormatting xmlns:xm="http://schemas.microsoft.com/office/excel/2006/main">
          <x14:cfRule type="expression" priority="2203" id="{63128CB7-B24E-40E9-BF57-93B91B84A00F}">
            <xm:f>NOT(Projektgrundlagen!$I$22)</xm:f>
            <x14:dxf>
              <font>
                <strike/>
                <color theme="0" tint="-0.14996795556505021"/>
              </font>
              <fill>
                <patternFill>
                  <bgColor theme="0"/>
                </patternFill>
              </fill>
            </x14:dxf>
          </x14:cfRule>
          <xm:sqref>G109:K110</xm:sqref>
        </x14:conditionalFormatting>
        <x14:conditionalFormatting xmlns:xm="http://schemas.microsoft.com/office/excel/2006/main">
          <x14:cfRule type="expression" priority="774" id="{9EA8A9E1-9E95-4A43-A035-EC5314BCE8E1}">
            <xm:f>NOT(Projektgrundlagen!$I$22)</xm:f>
            <x14:dxf>
              <font>
                <strike/>
                <color theme="0" tint="-0.14996795556505021"/>
              </font>
              <fill>
                <patternFill>
                  <bgColor theme="0"/>
                </patternFill>
              </fill>
            </x14:dxf>
          </x14:cfRule>
          <xm:sqref>G112:K114</xm:sqref>
        </x14:conditionalFormatting>
        <x14:conditionalFormatting xmlns:xm="http://schemas.microsoft.com/office/excel/2006/main">
          <x14:cfRule type="expression" priority="2159" id="{5C304C4C-A27F-44DD-B7ED-1269C912D898}">
            <xm:f>NOT(Projektgrundlagen!$I$22)</xm:f>
            <x14:dxf>
              <font>
                <strike/>
                <color theme="0" tint="-0.14996795556505021"/>
              </font>
              <fill>
                <patternFill>
                  <bgColor theme="0"/>
                </patternFill>
              </fill>
            </x14:dxf>
          </x14:cfRule>
          <xm:sqref>G116:K117</xm:sqref>
        </x14:conditionalFormatting>
        <x14:conditionalFormatting xmlns:xm="http://schemas.microsoft.com/office/excel/2006/main">
          <x14:cfRule type="expression" priority="1939" id="{0CD5A044-A31A-4B68-AF0D-CFF40EC5DCE6}">
            <xm:f>NOT(Projektgrundlagen!$I$22)</xm:f>
            <x14:dxf>
              <font>
                <strike/>
                <color theme="0" tint="-0.14996795556505021"/>
              </font>
              <fill>
                <patternFill>
                  <bgColor theme="0"/>
                </patternFill>
              </fill>
            </x14:dxf>
          </x14:cfRule>
          <xm:sqref>G119:K120</xm:sqref>
        </x14:conditionalFormatting>
        <x14:conditionalFormatting xmlns:xm="http://schemas.microsoft.com/office/excel/2006/main">
          <x14:cfRule type="expression" priority="771" id="{909C8B9D-44C8-4A0F-8BF0-57ACC1A86EF6}">
            <xm:f>NOT(Projektgrundlagen!$I$22)</xm:f>
            <x14:dxf>
              <font>
                <strike/>
                <color theme="0" tint="-0.14996795556505021"/>
              </font>
              <fill>
                <patternFill>
                  <bgColor theme="0"/>
                </patternFill>
              </fill>
            </x14:dxf>
          </x14:cfRule>
          <xm:sqref>G122:K124</xm:sqref>
        </x14:conditionalFormatting>
        <x14:conditionalFormatting xmlns:xm="http://schemas.microsoft.com/office/excel/2006/main">
          <x14:cfRule type="expression" priority="1895" id="{B01F50EA-F4D7-4BBE-A121-C04E828C86C2}">
            <xm:f>NOT(Projektgrundlagen!$I$22)</xm:f>
            <x14:dxf>
              <font>
                <strike/>
                <color theme="0" tint="-0.14996795556505021"/>
              </font>
              <fill>
                <patternFill>
                  <bgColor theme="0"/>
                </patternFill>
              </fill>
            </x14:dxf>
          </x14:cfRule>
          <xm:sqref>G126:K127</xm:sqref>
        </x14:conditionalFormatting>
        <x14:conditionalFormatting xmlns:xm="http://schemas.microsoft.com/office/excel/2006/main">
          <x14:cfRule type="expression" priority="1855" id="{6A53AE90-55CC-45A5-AA49-F318C3B50B2E}">
            <xm:f>NOT(Projektgrundlagen!$I$22)</xm:f>
            <x14:dxf>
              <font>
                <strike/>
                <color theme="0" tint="-0.14996795556505021"/>
              </font>
              <fill>
                <patternFill>
                  <bgColor theme="0"/>
                </patternFill>
              </fill>
            </x14:dxf>
          </x14:cfRule>
          <xm:sqref>G129:K130</xm:sqref>
        </x14:conditionalFormatting>
        <x14:conditionalFormatting xmlns:xm="http://schemas.microsoft.com/office/excel/2006/main">
          <x14:cfRule type="expression" priority="1851" id="{E05DAFEA-9ADD-4AA9-9D3D-4C88F2E2D9C1}">
            <xm:f>NOT(Projektgrundlagen!$I$22)</xm:f>
            <x14:dxf>
              <font>
                <strike/>
                <color theme="0" tint="-0.14996795556505021"/>
              </font>
              <fill>
                <patternFill>
                  <bgColor theme="0"/>
                </patternFill>
              </fill>
            </x14:dxf>
          </x14:cfRule>
          <xm:sqref>G132:K133</xm:sqref>
        </x14:conditionalFormatting>
        <x14:conditionalFormatting xmlns:xm="http://schemas.microsoft.com/office/excel/2006/main">
          <x14:cfRule type="expression" priority="1811" id="{4400DAE2-51CD-459C-A0DE-B37B7B867421}">
            <xm:f>NOT(Projektgrundlagen!$I$22)</xm:f>
            <x14:dxf>
              <font>
                <strike/>
                <color theme="0" tint="-0.14996795556505021"/>
              </font>
              <fill>
                <patternFill>
                  <bgColor theme="0"/>
                </patternFill>
              </fill>
            </x14:dxf>
          </x14:cfRule>
          <xm:sqref>G135:K136</xm:sqref>
        </x14:conditionalFormatting>
        <x14:conditionalFormatting xmlns:xm="http://schemas.microsoft.com/office/excel/2006/main">
          <x14:cfRule type="expression" priority="1807" id="{CD67B0F1-0384-4B39-92C7-56F03B86DF3F}">
            <xm:f>NOT(Projektgrundlagen!$I$22)</xm:f>
            <x14:dxf>
              <font>
                <strike/>
                <color theme="0" tint="-0.14996795556505021"/>
              </font>
              <fill>
                <patternFill>
                  <bgColor theme="0"/>
                </patternFill>
              </fill>
            </x14:dxf>
          </x14:cfRule>
          <xm:sqref>G138:K139</xm:sqref>
        </x14:conditionalFormatting>
        <x14:conditionalFormatting xmlns:xm="http://schemas.microsoft.com/office/excel/2006/main">
          <x14:cfRule type="expression" priority="768" id="{DE99EDCD-445E-48CB-AF0E-FBBA5D4BD37B}">
            <xm:f>NOT(Projektgrundlagen!$I$22)</xm:f>
            <x14:dxf>
              <font>
                <strike/>
                <color theme="0" tint="-0.14996795556505021"/>
              </font>
              <fill>
                <patternFill>
                  <bgColor theme="0"/>
                </patternFill>
              </fill>
            </x14:dxf>
          </x14:cfRule>
          <xm:sqref>G141:K143</xm:sqref>
        </x14:conditionalFormatting>
        <x14:conditionalFormatting xmlns:xm="http://schemas.microsoft.com/office/excel/2006/main">
          <x14:cfRule type="expression" priority="1763" id="{DE9D982E-9565-4E76-8713-34ED89AE80EF}">
            <xm:f>NOT(Projektgrundlagen!$I$22)</xm:f>
            <x14:dxf>
              <font>
                <strike/>
                <color theme="0" tint="-0.14996795556505021"/>
              </font>
              <fill>
                <patternFill>
                  <bgColor theme="0"/>
                </patternFill>
              </fill>
            </x14:dxf>
          </x14:cfRule>
          <xm:sqref>G145:K146</xm:sqref>
        </x14:conditionalFormatting>
        <x14:conditionalFormatting xmlns:xm="http://schemas.microsoft.com/office/excel/2006/main">
          <x14:cfRule type="expression" priority="1609" id="{3FBACAFF-7C67-442E-A0E3-76DFC775CC0E}">
            <xm:f>NOT(Projektgrundlagen!$I$22)</xm:f>
            <x14:dxf>
              <font>
                <strike/>
                <color theme="0" tint="-0.14996795556505021"/>
              </font>
              <fill>
                <patternFill>
                  <bgColor theme="0"/>
                </patternFill>
              </fill>
            </x14:dxf>
          </x14:cfRule>
          <xm:sqref>G148:K149</xm:sqref>
        </x14:conditionalFormatting>
        <x14:conditionalFormatting xmlns:xm="http://schemas.microsoft.com/office/excel/2006/main">
          <x14:cfRule type="expression" priority="1569" id="{BD7BFCDD-EE26-4821-B1E4-FE4230A9F1B9}">
            <xm:f>NOT(Projektgrundlagen!$I$22)</xm:f>
            <x14:dxf>
              <font>
                <strike/>
                <color theme="0" tint="-0.14996795556505021"/>
              </font>
              <fill>
                <patternFill>
                  <bgColor theme="0"/>
                </patternFill>
              </fill>
            </x14:dxf>
          </x14:cfRule>
          <xm:sqref>G151:K152</xm:sqref>
        </x14:conditionalFormatting>
        <x14:conditionalFormatting xmlns:xm="http://schemas.microsoft.com/office/excel/2006/main">
          <x14:cfRule type="expression" priority="1565" id="{BDA149A6-CB25-4DA2-9CA1-AED454CF8070}">
            <xm:f>NOT(Projektgrundlagen!$I$22)</xm:f>
            <x14:dxf>
              <font>
                <strike/>
                <color theme="0" tint="-0.14996795556505021"/>
              </font>
              <fill>
                <patternFill>
                  <bgColor theme="0"/>
                </patternFill>
              </fill>
            </x14:dxf>
          </x14:cfRule>
          <xm:sqref>G154:K155</xm:sqref>
        </x14:conditionalFormatting>
        <x14:conditionalFormatting xmlns:xm="http://schemas.microsoft.com/office/excel/2006/main">
          <x14:cfRule type="expression" priority="1525" id="{07350856-09B1-4DFA-8E28-46D9A7A9562C}">
            <xm:f>NOT(Projektgrundlagen!$I$22)</xm:f>
            <x14:dxf>
              <font>
                <strike/>
                <color theme="0" tint="-0.14996795556505021"/>
              </font>
              <fill>
                <patternFill>
                  <bgColor theme="0"/>
                </patternFill>
              </fill>
            </x14:dxf>
          </x14:cfRule>
          <xm:sqref>G157:K158</xm:sqref>
        </x14:conditionalFormatting>
        <x14:conditionalFormatting xmlns:xm="http://schemas.microsoft.com/office/excel/2006/main">
          <x14:cfRule type="expression" priority="1521" id="{EE33F7B8-F41A-4DEE-A384-D85DCC3CA143}">
            <xm:f>NOT(Projektgrundlagen!$I$22)</xm:f>
            <x14:dxf>
              <font>
                <strike/>
                <color theme="0" tint="-0.14996795556505021"/>
              </font>
              <fill>
                <patternFill>
                  <bgColor theme="0"/>
                </patternFill>
              </fill>
            </x14:dxf>
          </x14:cfRule>
          <xm:sqref>G160:K161</xm:sqref>
        </x14:conditionalFormatting>
        <x14:conditionalFormatting xmlns:xm="http://schemas.microsoft.com/office/excel/2006/main">
          <x14:cfRule type="expression" priority="1481" id="{95E28F47-41B1-475E-BA04-B0751185827E}">
            <xm:f>NOT(Projektgrundlagen!$I$22)</xm:f>
            <x14:dxf>
              <font>
                <strike/>
                <color theme="0" tint="-0.14996795556505021"/>
              </font>
              <fill>
                <patternFill>
                  <bgColor theme="0"/>
                </patternFill>
              </fill>
            </x14:dxf>
          </x14:cfRule>
          <xm:sqref>G163:K164</xm:sqref>
        </x14:conditionalFormatting>
        <x14:conditionalFormatting xmlns:xm="http://schemas.microsoft.com/office/excel/2006/main">
          <x14:cfRule type="expression" priority="97" id="{B7E0671B-B9AE-43E4-BBCC-3ADABBFCF22A}">
            <xm:f>NOT(Projektgrundlagen!$I$22)</xm:f>
            <x14:dxf>
              <font>
                <strike/>
                <color theme="0" tint="-0.14996795556505021"/>
              </font>
              <fill>
                <patternFill>
                  <bgColor theme="0"/>
                </patternFill>
              </fill>
            </x14:dxf>
          </x14:cfRule>
          <xm:sqref>G166:K168</xm:sqref>
        </x14:conditionalFormatting>
        <x14:conditionalFormatting xmlns:xm="http://schemas.microsoft.com/office/excel/2006/main">
          <x14:cfRule type="expression" priority="1437" id="{969C158B-9BA4-41EB-9427-139BE841BA67}">
            <xm:f>NOT(Projektgrundlagen!$I$22)</xm:f>
            <x14:dxf>
              <font>
                <strike/>
                <color theme="0" tint="-0.14996795556505021"/>
              </font>
              <fill>
                <patternFill>
                  <bgColor theme="0"/>
                </patternFill>
              </fill>
            </x14:dxf>
          </x14:cfRule>
          <xm:sqref>G170:K171</xm:sqref>
        </x14:conditionalFormatting>
        <x14:conditionalFormatting xmlns:xm="http://schemas.microsoft.com/office/excel/2006/main">
          <x14:cfRule type="expression" priority="93" id="{844E1C77-F5EB-4366-AEF8-45DCBF791750}">
            <xm:f>NOT(Projektgrundlagen!$I$22)</xm:f>
            <x14:dxf>
              <font>
                <strike/>
                <color theme="0" tint="-0.14996795556505021"/>
              </font>
              <fill>
                <patternFill>
                  <bgColor theme="0"/>
                </patternFill>
              </fill>
            </x14:dxf>
          </x14:cfRule>
          <xm:sqref>G173:K175</xm:sqref>
        </x14:conditionalFormatting>
        <x14:conditionalFormatting xmlns:xm="http://schemas.microsoft.com/office/excel/2006/main">
          <x14:cfRule type="expression" priority="1723" id="{58500504-D6F3-49E9-B21A-20D292E820CD}">
            <xm:f>NOT(Projektgrundlagen!$I$22)</xm:f>
            <x14:dxf>
              <font>
                <strike/>
                <color theme="0" tint="-0.14996795556505021"/>
              </font>
              <fill>
                <patternFill>
                  <bgColor theme="0"/>
                </patternFill>
              </fill>
            </x14:dxf>
          </x14:cfRule>
          <xm:sqref>G177:K178</xm:sqref>
        </x14:conditionalFormatting>
        <x14:conditionalFormatting xmlns:xm="http://schemas.microsoft.com/office/excel/2006/main">
          <x14:cfRule type="expression" priority="1719" id="{DE4A4DA4-B5D1-4BFB-8496-CD2B4FDE958A}">
            <xm:f>NOT(Projektgrundlagen!$I$22)</xm:f>
            <x14:dxf>
              <font>
                <strike/>
                <color theme="0" tint="-0.14996795556505021"/>
              </font>
              <fill>
                <patternFill>
                  <bgColor theme="0"/>
                </patternFill>
              </fill>
            </x14:dxf>
          </x14:cfRule>
          <xm:sqref>G180:K181</xm:sqref>
        </x14:conditionalFormatting>
        <x14:conditionalFormatting xmlns:xm="http://schemas.microsoft.com/office/excel/2006/main">
          <x14:cfRule type="expression" priority="90" id="{254E1EB0-E576-4566-9646-A2C81535268D}">
            <xm:f>NOT(Projektgrundlagen!$I$22)</xm:f>
            <x14:dxf>
              <font>
                <strike/>
                <color theme="0" tint="-0.14996795556505021"/>
              </font>
              <fill>
                <patternFill>
                  <bgColor theme="0"/>
                </patternFill>
              </fill>
            </x14:dxf>
          </x14:cfRule>
          <xm:sqref>G183:K185</xm:sqref>
        </x14:conditionalFormatting>
        <x14:conditionalFormatting xmlns:xm="http://schemas.microsoft.com/office/excel/2006/main">
          <x14:cfRule type="expression" priority="1675" id="{F7240C02-2A59-4B0A-9FCF-1D3DCD9E94FB}">
            <xm:f>NOT(Projektgrundlagen!$I$22)</xm:f>
            <x14:dxf>
              <font>
                <strike/>
                <color theme="0" tint="-0.14996795556505021"/>
              </font>
              <fill>
                <patternFill>
                  <bgColor theme="0"/>
                </patternFill>
              </fill>
            </x14:dxf>
          </x14:cfRule>
          <xm:sqref>G187:K188</xm:sqref>
        </x14:conditionalFormatting>
        <x14:conditionalFormatting xmlns:xm="http://schemas.microsoft.com/office/excel/2006/main">
          <x14:cfRule type="expression" priority="1635" id="{EEFFA14E-6F65-4754-A66B-FACB2C93925A}">
            <xm:f>NOT(Projektgrundlagen!$I$22)</xm:f>
            <x14:dxf>
              <font>
                <strike/>
                <color theme="0" tint="-0.14996795556505021"/>
              </font>
              <fill>
                <patternFill>
                  <bgColor theme="0"/>
                </patternFill>
              </fill>
            </x14:dxf>
          </x14:cfRule>
          <xm:sqref>G190:K191</xm:sqref>
        </x14:conditionalFormatting>
        <x14:conditionalFormatting xmlns:xm="http://schemas.microsoft.com/office/excel/2006/main">
          <x14:cfRule type="expression" priority="765" id="{19C731CA-2B5E-4A7B-87D9-3421BD9F3A7D}">
            <xm:f>NOT(Projektgrundlagen!$I$22)</xm:f>
            <x14:dxf>
              <font>
                <strike/>
                <color theme="0" tint="-0.14996795556505021"/>
              </font>
              <fill>
                <patternFill>
                  <bgColor theme="0"/>
                </patternFill>
              </fill>
            </x14:dxf>
          </x14:cfRule>
          <xm:sqref>G193:K195</xm:sqref>
        </x14:conditionalFormatting>
        <x14:conditionalFormatting xmlns:xm="http://schemas.microsoft.com/office/excel/2006/main">
          <x14:cfRule type="expression" priority="1411" id="{5E20D42E-D6C6-47D3-BE86-1B1F0DD0EC08}">
            <xm:f>NOT(Projektgrundlagen!$I$22)</xm:f>
            <x14:dxf>
              <font>
                <strike/>
                <color theme="0" tint="-0.14996795556505021"/>
              </font>
              <fill>
                <patternFill>
                  <bgColor theme="0"/>
                </patternFill>
              </fill>
            </x14:dxf>
          </x14:cfRule>
          <xm:sqref>G197:K198</xm:sqref>
        </x14:conditionalFormatting>
        <x14:conditionalFormatting xmlns:xm="http://schemas.microsoft.com/office/excel/2006/main">
          <x14:cfRule type="expression" priority="1371" id="{7FB936CE-13A8-479A-BA96-AD42586173BD}">
            <xm:f>NOT(Projektgrundlagen!$I$22)</xm:f>
            <x14:dxf>
              <font>
                <strike/>
                <color theme="0" tint="-0.14996795556505021"/>
              </font>
              <fill>
                <patternFill>
                  <bgColor theme="0"/>
                </patternFill>
              </fill>
            </x14:dxf>
          </x14:cfRule>
          <xm:sqref>G200:K201</xm:sqref>
        </x14:conditionalFormatting>
        <x14:conditionalFormatting xmlns:xm="http://schemas.microsoft.com/office/excel/2006/main">
          <x14:cfRule type="expression" priority="1367" id="{DC5594E9-4753-4B9B-96AF-4A115FA5A169}">
            <xm:f>NOT(Projektgrundlagen!$I$22)</xm:f>
            <x14:dxf>
              <font>
                <strike/>
                <color theme="0" tint="-0.14996795556505021"/>
              </font>
              <fill>
                <patternFill>
                  <bgColor theme="0"/>
                </patternFill>
              </fill>
            </x14:dxf>
          </x14:cfRule>
          <xm:sqref>G203:K204</xm:sqref>
        </x14:conditionalFormatting>
        <x14:conditionalFormatting xmlns:xm="http://schemas.microsoft.com/office/excel/2006/main">
          <x14:cfRule type="expression" priority="1327" id="{D0310CD6-3F52-460A-9424-7412CC5730FF}">
            <xm:f>NOT(Projektgrundlagen!$I$22)</xm:f>
            <x14:dxf>
              <font>
                <strike/>
                <color theme="0" tint="-0.14996795556505021"/>
              </font>
              <fill>
                <patternFill>
                  <bgColor theme="0"/>
                </patternFill>
              </fill>
            </x14:dxf>
          </x14:cfRule>
          <xm:sqref>G206:K207</xm:sqref>
        </x14:conditionalFormatting>
        <x14:conditionalFormatting xmlns:xm="http://schemas.microsoft.com/office/excel/2006/main">
          <x14:cfRule type="expression" priority="1323" id="{C1285AA2-E3DD-4265-9ED6-A543CCB76D11}">
            <xm:f>NOT(Projektgrundlagen!$I$22)</xm:f>
            <x14:dxf>
              <font>
                <strike/>
                <color theme="0" tint="-0.14996795556505021"/>
              </font>
              <fill>
                <patternFill>
                  <bgColor theme="0"/>
                </patternFill>
              </fill>
            </x14:dxf>
          </x14:cfRule>
          <xm:sqref>G209:K210</xm:sqref>
        </x14:conditionalFormatting>
        <x14:conditionalFormatting xmlns:xm="http://schemas.microsoft.com/office/excel/2006/main">
          <x14:cfRule type="expression" priority="1283" id="{6A2FEA71-7A9E-4E89-8EC6-62ABE2772CB7}">
            <xm:f>NOT(Projektgrundlagen!$I$22)</xm:f>
            <x14:dxf>
              <font>
                <strike/>
                <color theme="0" tint="-0.14996795556505021"/>
              </font>
              <fill>
                <patternFill>
                  <bgColor theme="0"/>
                </patternFill>
              </fill>
            </x14:dxf>
          </x14:cfRule>
          <xm:sqref>G212:K213</xm:sqref>
        </x14:conditionalFormatting>
        <x14:conditionalFormatting xmlns:xm="http://schemas.microsoft.com/office/excel/2006/main">
          <x14:cfRule type="expression" priority="1279" id="{271EA545-FA40-4EB5-BB63-6F14F2989363}">
            <xm:f>NOT(Projektgrundlagen!$I$22)</xm:f>
            <x14:dxf>
              <font>
                <strike/>
                <color theme="0" tint="-0.14996795556505021"/>
              </font>
              <fill>
                <patternFill>
                  <bgColor theme="0"/>
                </patternFill>
              </fill>
            </x14:dxf>
          </x14:cfRule>
          <xm:sqref>G215:K216</xm:sqref>
        </x14:conditionalFormatting>
        <x14:conditionalFormatting xmlns:xm="http://schemas.microsoft.com/office/excel/2006/main">
          <x14:cfRule type="expression" priority="1239" id="{A1B86AFC-212F-4B1B-9686-62E7B8734880}">
            <xm:f>NOT(Projektgrundlagen!$I$22)</xm:f>
            <x14:dxf>
              <font>
                <strike/>
                <color theme="0" tint="-0.14996795556505021"/>
              </font>
              <fill>
                <patternFill>
                  <bgColor theme="0"/>
                </patternFill>
              </fill>
            </x14:dxf>
          </x14:cfRule>
          <xm:sqref>G218:K219</xm:sqref>
        </x14:conditionalFormatting>
        <x14:conditionalFormatting xmlns:xm="http://schemas.microsoft.com/office/excel/2006/main">
          <x14:cfRule type="expression" priority="762" id="{2E5C78A4-BCD2-4B9E-A8ED-25844C1CC94F}">
            <xm:f>NOT(Projektgrundlagen!$I$22)</xm:f>
            <x14:dxf>
              <font>
                <strike/>
                <color theme="0" tint="-0.14996795556505021"/>
              </font>
              <fill>
                <patternFill>
                  <bgColor theme="0"/>
                </patternFill>
              </fill>
            </x14:dxf>
          </x14:cfRule>
          <xm:sqref>G221:K223</xm:sqref>
        </x14:conditionalFormatting>
        <x14:conditionalFormatting xmlns:xm="http://schemas.microsoft.com/office/excel/2006/main">
          <x14:cfRule type="expression" priority="1081" id="{FEED54E8-54BD-4A4F-9274-5185C0140B1E}">
            <xm:f>NOT(Projektgrundlagen!$I$22)</xm:f>
            <x14:dxf>
              <font>
                <strike/>
                <color theme="0" tint="-0.14996795556505021"/>
              </font>
              <fill>
                <patternFill>
                  <bgColor theme="0"/>
                </patternFill>
              </fill>
            </x14:dxf>
          </x14:cfRule>
          <xm:sqref>G225:K226</xm:sqref>
        </x14:conditionalFormatting>
        <x14:conditionalFormatting xmlns:xm="http://schemas.microsoft.com/office/excel/2006/main">
          <x14:cfRule type="expression" priority="759" id="{BD76CFAD-5E61-4524-97F8-ED8B54370DBB}">
            <xm:f>NOT(Projektgrundlagen!$I$22)</xm:f>
            <x14:dxf>
              <font>
                <strike/>
                <color theme="0" tint="-0.14996795556505021"/>
              </font>
              <fill>
                <patternFill>
                  <bgColor theme="0"/>
                </patternFill>
              </fill>
            </x14:dxf>
          </x14:cfRule>
          <xm:sqref>G228:K230</xm:sqref>
        </x14:conditionalFormatting>
        <x14:conditionalFormatting xmlns:xm="http://schemas.microsoft.com/office/excel/2006/main">
          <x14:cfRule type="expression" priority="756" id="{55681463-DC89-48DB-B783-B9548CC76C1E}">
            <xm:f>NOT(Projektgrundlagen!$I$22)</xm:f>
            <x14:dxf>
              <font>
                <strike/>
                <color theme="0" tint="-0.14996795556505021"/>
              </font>
              <fill>
                <patternFill>
                  <bgColor theme="0"/>
                </patternFill>
              </fill>
            </x14:dxf>
          </x14:cfRule>
          <xm:sqref>G232:K234</xm:sqref>
        </x14:conditionalFormatting>
        <x14:conditionalFormatting xmlns:xm="http://schemas.microsoft.com/office/excel/2006/main">
          <x14:cfRule type="expression" priority="997" id="{9E65547D-8B4A-4999-B5AF-5DDC52E18518}">
            <xm:f>NOT(Projektgrundlagen!$I$22)</xm:f>
            <x14:dxf>
              <font>
                <strike/>
                <color theme="0" tint="-0.14996795556505021"/>
              </font>
              <fill>
                <patternFill>
                  <bgColor theme="0"/>
                </patternFill>
              </fill>
            </x14:dxf>
          </x14:cfRule>
          <xm:sqref>G236:K237</xm:sqref>
        </x14:conditionalFormatting>
        <x14:conditionalFormatting xmlns:xm="http://schemas.microsoft.com/office/excel/2006/main">
          <x14:cfRule type="expression" priority="993" id="{632928A7-5AF7-47D5-816B-1BB92A9F6550}">
            <xm:f>NOT(Projektgrundlagen!$I$22)</xm:f>
            <x14:dxf>
              <font>
                <strike/>
                <color theme="0" tint="-0.14996795556505021"/>
              </font>
              <fill>
                <patternFill>
                  <bgColor theme="0"/>
                </patternFill>
              </fill>
            </x14:dxf>
          </x14:cfRule>
          <xm:sqref>G239:K240</xm:sqref>
        </x14:conditionalFormatting>
        <x14:conditionalFormatting xmlns:xm="http://schemas.microsoft.com/office/excel/2006/main">
          <x14:cfRule type="expression" priority="953" id="{6ABDF298-BC98-42C2-9EF7-B9B44C976616}">
            <xm:f>NOT(Projektgrundlagen!$I$22)</xm:f>
            <x14:dxf>
              <font>
                <strike/>
                <color theme="0" tint="-0.14996795556505021"/>
              </font>
              <fill>
                <patternFill>
                  <bgColor theme="0"/>
                </patternFill>
              </fill>
            </x14:dxf>
          </x14:cfRule>
          <xm:sqref>G242:K243</xm:sqref>
        </x14:conditionalFormatting>
        <x14:conditionalFormatting xmlns:xm="http://schemas.microsoft.com/office/excel/2006/main">
          <x14:cfRule type="expression" priority="753" id="{7556F089-5E0B-4D57-A01D-0520D8AA54D5}">
            <xm:f>NOT(Projektgrundlagen!$I$22)</xm:f>
            <x14:dxf>
              <font>
                <strike/>
                <color theme="0" tint="-0.14996795556505021"/>
              </font>
              <fill>
                <patternFill>
                  <bgColor theme="0"/>
                </patternFill>
              </fill>
            </x14:dxf>
          </x14:cfRule>
          <xm:sqref>G245:K247</xm:sqref>
        </x14:conditionalFormatting>
        <x14:conditionalFormatting xmlns:xm="http://schemas.microsoft.com/office/excel/2006/main">
          <x14:cfRule type="expression" priority="909" id="{DB08C98B-F94C-4972-84A8-AA7A2DBBF002}">
            <xm:f>NOT(Projektgrundlagen!$I$22)</xm:f>
            <x14:dxf>
              <font>
                <strike/>
                <color theme="0" tint="-0.14996795556505021"/>
              </font>
              <fill>
                <patternFill>
                  <bgColor theme="0"/>
                </patternFill>
              </fill>
            </x14:dxf>
          </x14:cfRule>
          <xm:sqref>G249:K250</xm:sqref>
        </x14:conditionalFormatting>
        <x14:conditionalFormatting xmlns:xm="http://schemas.microsoft.com/office/excel/2006/main">
          <x14:cfRule type="expression" priority="905" id="{152293A9-8D0D-4CAB-AB9C-C1819D57DA14}">
            <xm:f>NOT(Projektgrundlagen!$I$22)</xm:f>
            <x14:dxf>
              <font>
                <strike/>
                <color theme="0" tint="-0.14996795556505021"/>
              </font>
              <fill>
                <patternFill>
                  <bgColor theme="0"/>
                </patternFill>
              </fill>
            </x14:dxf>
          </x14:cfRule>
          <xm:sqref>G252:K253</xm:sqref>
        </x14:conditionalFormatting>
        <x14:conditionalFormatting xmlns:xm="http://schemas.microsoft.com/office/excel/2006/main">
          <x14:cfRule type="expression" priority="750" id="{4C3D55B4-DEF6-46E9-A025-2E2C771D8892}">
            <xm:f>NOT(Projektgrundlagen!$I$22)</xm:f>
            <x14:dxf>
              <font>
                <strike/>
                <color theme="0" tint="-0.14996795556505021"/>
              </font>
              <fill>
                <patternFill>
                  <bgColor theme="0"/>
                </patternFill>
              </fill>
            </x14:dxf>
          </x14:cfRule>
          <xm:sqref>G255:K257</xm:sqref>
        </x14:conditionalFormatting>
        <x14:conditionalFormatting xmlns:xm="http://schemas.microsoft.com/office/excel/2006/main">
          <x14:cfRule type="expression" priority="1191" id="{3784B2A0-0610-4650-B809-620C7FBD0F05}">
            <xm:f>NOT(Projektgrundlagen!$I$22)</xm:f>
            <x14:dxf>
              <font>
                <strike/>
                <color theme="0" tint="-0.14996795556505021"/>
              </font>
              <fill>
                <patternFill>
                  <bgColor theme="0"/>
                </patternFill>
              </fill>
            </x14:dxf>
          </x14:cfRule>
          <xm:sqref>G259:K260</xm:sqref>
        </x14:conditionalFormatting>
        <x14:conditionalFormatting xmlns:xm="http://schemas.microsoft.com/office/excel/2006/main">
          <x14:cfRule type="expression" priority="1151" id="{7560FAAA-D5A6-4C5B-A9C5-66463FFB87E8}">
            <xm:f>NOT(Projektgrundlagen!$I$22)</xm:f>
            <x14:dxf>
              <font>
                <strike/>
                <color theme="0" tint="-0.14996795556505021"/>
              </font>
              <fill>
                <patternFill>
                  <bgColor theme="0"/>
                </patternFill>
              </fill>
            </x14:dxf>
          </x14:cfRule>
          <xm:sqref>G262:K263</xm:sqref>
        </x14:conditionalFormatting>
        <x14:conditionalFormatting xmlns:xm="http://schemas.microsoft.com/office/excel/2006/main">
          <x14:cfRule type="expression" priority="1147" id="{D23FB612-B013-4599-903F-A857DA3DD6C2}">
            <xm:f>NOT(Projektgrundlagen!$I$22)</xm:f>
            <x14:dxf>
              <font>
                <strike/>
                <color theme="0" tint="-0.14996795556505021"/>
              </font>
              <fill>
                <patternFill>
                  <bgColor theme="0"/>
                </patternFill>
              </fill>
            </x14:dxf>
          </x14:cfRule>
          <xm:sqref>G265:K266</xm:sqref>
        </x14:conditionalFormatting>
        <x14:conditionalFormatting xmlns:xm="http://schemas.microsoft.com/office/excel/2006/main">
          <x14:cfRule type="expression" priority="1107" id="{A42CB555-01FB-4B3F-B9ED-DA5C3B293313}">
            <xm:f>NOT(Projektgrundlagen!$I$22)</xm:f>
            <x14:dxf>
              <font>
                <strike/>
                <color theme="0" tint="-0.14996795556505021"/>
              </font>
              <fill>
                <patternFill>
                  <bgColor theme="0"/>
                </patternFill>
              </fill>
            </x14:dxf>
          </x14:cfRule>
          <xm:sqref>G268:K269</xm:sqref>
        </x14:conditionalFormatting>
        <x14:conditionalFormatting xmlns:xm="http://schemas.microsoft.com/office/excel/2006/main">
          <x14:cfRule type="expression" priority="1103" id="{8BD5B542-10CD-4D6D-8524-6A9039A4E346}">
            <xm:f>NOT(Projektgrundlagen!$I$22)</xm:f>
            <x14:dxf>
              <font>
                <strike/>
                <color theme="0" tint="-0.14996795556505021"/>
              </font>
              <fill>
                <patternFill>
                  <bgColor theme="0"/>
                </patternFill>
              </fill>
            </x14:dxf>
          </x14:cfRule>
          <xm:sqref>G271:K272</xm:sqref>
        </x14:conditionalFormatting>
        <x14:conditionalFormatting xmlns:xm="http://schemas.microsoft.com/office/excel/2006/main">
          <x14:cfRule type="expression" priority="729" id="{930AA490-528F-4668-B945-361D16E55DDA}">
            <xm:f>NOT(Projektgrundlagen!$I$22)</xm:f>
            <x14:dxf>
              <font>
                <strike/>
                <color theme="0" tint="-0.14996795556505021"/>
              </font>
              <fill>
                <patternFill>
                  <bgColor theme="0"/>
                </patternFill>
              </fill>
            </x14:dxf>
          </x14:cfRule>
          <xm:sqref>G274:K275</xm:sqref>
        </x14:conditionalFormatting>
        <x14:conditionalFormatting xmlns:xm="http://schemas.microsoft.com/office/excel/2006/main">
          <x14:cfRule type="expression" priority="689" id="{2C2DFEC2-7863-4B62-A9C4-10D467A61D96}">
            <xm:f>NOT(Projektgrundlagen!$I$22)</xm:f>
            <x14:dxf>
              <font>
                <strike/>
                <color theme="0" tint="-0.14996795556505021"/>
              </font>
              <fill>
                <patternFill>
                  <bgColor theme="0"/>
                </patternFill>
              </fill>
            </x14:dxf>
          </x14:cfRule>
          <xm:sqref>G277:K278</xm:sqref>
        </x14:conditionalFormatting>
        <x14:conditionalFormatting xmlns:xm="http://schemas.microsoft.com/office/excel/2006/main">
          <x14:cfRule type="expression" priority="685" id="{7243853F-0F1D-4D88-B876-6E7F967A446E}">
            <xm:f>NOT(Projektgrundlagen!$I$22)</xm:f>
            <x14:dxf>
              <font>
                <strike/>
                <color theme="0" tint="-0.14996795556505021"/>
              </font>
              <fill>
                <patternFill>
                  <bgColor theme="0"/>
                </patternFill>
              </fill>
            </x14:dxf>
          </x14:cfRule>
          <xm:sqref>G280:K281</xm:sqref>
        </x14:conditionalFormatting>
        <x14:conditionalFormatting xmlns:xm="http://schemas.microsoft.com/office/excel/2006/main">
          <x14:cfRule type="expression" priority="645" id="{5E8E54BE-A2ED-4AD0-B515-257472791008}">
            <xm:f>NOT(Projektgrundlagen!$I$22)</xm:f>
            <x14:dxf>
              <font>
                <strike/>
                <color theme="0" tint="-0.14996795556505021"/>
              </font>
              <fill>
                <patternFill>
                  <bgColor theme="0"/>
                </patternFill>
              </fill>
            </x14:dxf>
          </x14:cfRule>
          <xm:sqref>G283:K284</xm:sqref>
        </x14:conditionalFormatting>
        <x14:conditionalFormatting xmlns:xm="http://schemas.microsoft.com/office/excel/2006/main">
          <x14:cfRule type="expression" priority="641" id="{21FCA442-B4B0-4351-BFCC-8086AB798CB0}">
            <xm:f>NOT(Projektgrundlagen!$I$22)</xm:f>
            <x14:dxf>
              <font>
                <strike/>
                <color theme="0" tint="-0.14996795556505021"/>
              </font>
              <fill>
                <patternFill>
                  <bgColor theme="0"/>
                </patternFill>
              </fill>
            </x14:dxf>
          </x14:cfRule>
          <xm:sqref>G286:K287</xm:sqref>
        </x14:conditionalFormatting>
        <x14:conditionalFormatting xmlns:xm="http://schemas.microsoft.com/office/excel/2006/main">
          <x14:cfRule type="expression" priority="619" id="{4B36A2A3-2EC6-484F-8E49-775CCF6E629C}">
            <xm:f>NOT(Projektgrundlagen!$I$22)</xm:f>
            <x14:dxf>
              <font>
                <strike/>
                <color theme="0" tint="-0.14996795556505021"/>
              </font>
              <fill>
                <patternFill>
                  <bgColor theme="0"/>
                </patternFill>
              </fill>
            </x14:dxf>
          </x14:cfRule>
          <xm:sqref>G289:K290</xm:sqref>
        </x14:conditionalFormatting>
        <x14:conditionalFormatting xmlns:xm="http://schemas.microsoft.com/office/excel/2006/main">
          <x14:cfRule type="expression" priority="579" id="{6CB0373C-C33B-4153-9189-77237FB2310C}">
            <xm:f>NOT(Projektgrundlagen!$I$22)</xm:f>
            <x14:dxf>
              <font>
                <strike/>
                <color theme="0" tint="-0.14996795556505021"/>
              </font>
              <fill>
                <patternFill>
                  <bgColor theme="0"/>
                </patternFill>
              </fill>
            </x14:dxf>
          </x14:cfRule>
          <xm:sqref>G292:K293</xm:sqref>
        </x14:conditionalFormatting>
        <x14:conditionalFormatting xmlns:xm="http://schemas.microsoft.com/office/excel/2006/main">
          <x14:cfRule type="expression" priority="575" id="{167FD22B-99EF-4E75-BF5F-75934F76ED3D}">
            <xm:f>NOT(Projektgrundlagen!$I$22)</xm:f>
            <x14:dxf>
              <font>
                <strike/>
                <color theme="0" tint="-0.14996795556505021"/>
              </font>
              <fill>
                <patternFill>
                  <bgColor theme="0"/>
                </patternFill>
              </fill>
            </x14:dxf>
          </x14:cfRule>
          <xm:sqref>G295:K296</xm:sqref>
        </x14:conditionalFormatting>
        <x14:conditionalFormatting xmlns:xm="http://schemas.microsoft.com/office/excel/2006/main">
          <x14:cfRule type="expression" priority="351" id="{3CF27BBA-A637-4FE5-A8BB-F046E4CA5B5F}">
            <xm:f>NOT(Projektgrundlagen!$I$22)</xm:f>
            <x14:dxf>
              <font>
                <strike/>
                <color theme="0" tint="-0.14996795556505021"/>
              </font>
              <fill>
                <patternFill>
                  <bgColor theme="0"/>
                </patternFill>
              </fill>
            </x14:dxf>
          </x14:cfRule>
          <xm:sqref>G298:K300</xm:sqref>
        </x14:conditionalFormatting>
        <x14:conditionalFormatting xmlns:xm="http://schemas.microsoft.com/office/excel/2006/main">
          <x14:cfRule type="expression" priority="348" id="{A1121483-2118-477B-9042-91EE0D4705D7}">
            <xm:f>NOT(Projektgrundlagen!$I$22)</xm:f>
            <x14:dxf>
              <font>
                <strike/>
                <color theme="0" tint="-0.14996795556505021"/>
              </font>
              <fill>
                <patternFill>
                  <bgColor theme="0"/>
                </patternFill>
              </fill>
            </x14:dxf>
          </x14:cfRule>
          <xm:sqref>G302:K304</xm:sqref>
        </x14:conditionalFormatting>
        <x14:conditionalFormatting xmlns:xm="http://schemas.microsoft.com/office/excel/2006/main">
          <x14:cfRule type="expression" priority="101" id="{1D19BA4F-D5FC-417C-9020-AA6AA39C9020}">
            <xm:f>NOT(Projektgrundlagen!$I$22)</xm:f>
            <x14:dxf>
              <font>
                <strike/>
                <color theme="0" tint="-0.14996795556505021"/>
              </font>
              <fill>
                <patternFill>
                  <bgColor theme="0"/>
                </patternFill>
              </fill>
            </x14:dxf>
          </x14:cfRule>
          <xm:sqref>G306:K310</xm:sqref>
        </x14:conditionalFormatting>
        <x14:conditionalFormatting xmlns:xm="http://schemas.microsoft.com/office/excel/2006/main">
          <x14:cfRule type="expression" priority="469" id="{B4A1E063-C0CC-4728-A82A-8EF2E83ACE94}">
            <xm:f>NOT(Projektgrundlagen!$I$22)</xm:f>
            <x14:dxf>
              <font>
                <strike/>
                <color theme="0" tint="-0.14996795556505021"/>
              </font>
              <fill>
                <patternFill>
                  <bgColor theme="0"/>
                </patternFill>
              </fill>
            </x14:dxf>
          </x14:cfRule>
          <xm:sqref>G312:K313</xm:sqref>
        </x14:conditionalFormatting>
        <x14:conditionalFormatting xmlns:xm="http://schemas.microsoft.com/office/excel/2006/main">
          <x14:cfRule type="expression" priority="218" id="{53EC0C2C-9B78-4029-9E0D-C246F64A2954}">
            <xm:f>NOT(Projektgrundlagen!$I$22)</xm:f>
            <x14:dxf>
              <font>
                <strike/>
                <color theme="0" tint="-0.14996795556505021"/>
              </font>
              <fill>
                <patternFill>
                  <bgColor theme="0"/>
                </patternFill>
              </fill>
            </x14:dxf>
          </x14:cfRule>
          <xm:sqref>G315:K317</xm:sqref>
        </x14:conditionalFormatting>
        <x14:conditionalFormatting xmlns:xm="http://schemas.microsoft.com/office/excel/2006/main">
          <x14:cfRule type="expression" priority="443" id="{ACD92853-FDDF-4C10-87A0-8592BF864F17}">
            <xm:f>NOT(Projektgrundlagen!$I$22)</xm:f>
            <x14:dxf>
              <font>
                <strike/>
                <color theme="0" tint="-0.14996795556505021"/>
              </font>
              <fill>
                <patternFill>
                  <bgColor theme="0"/>
                </patternFill>
              </fill>
            </x14:dxf>
          </x14:cfRule>
          <xm:sqref>G319:K320</xm:sqref>
        </x14:conditionalFormatting>
        <x14:conditionalFormatting xmlns:xm="http://schemas.microsoft.com/office/excel/2006/main">
          <x14:cfRule type="expression" priority="403" id="{6872C2E9-C9F2-4712-9423-50DB82A8F015}">
            <xm:f>NOT(Projektgrundlagen!$I$22)</xm:f>
            <x14:dxf>
              <font>
                <strike/>
                <color theme="0" tint="-0.14996795556505021"/>
              </font>
              <fill>
                <patternFill>
                  <bgColor theme="0"/>
                </patternFill>
              </fill>
            </x14:dxf>
          </x14:cfRule>
          <xm:sqref>G322:K323</xm:sqref>
        </x14:conditionalFormatting>
        <x14:conditionalFormatting xmlns:xm="http://schemas.microsoft.com/office/excel/2006/main">
          <x14:cfRule type="expression" priority="399" id="{A4D33F06-23F8-4C32-8E00-C3200C79059F}">
            <xm:f>NOT(Projektgrundlagen!$I$22)</xm:f>
            <x14:dxf>
              <font>
                <strike/>
                <color theme="0" tint="-0.14996795556505021"/>
              </font>
              <fill>
                <patternFill>
                  <bgColor theme="0"/>
                </patternFill>
              </fill>
            </x14:dxf>
          </x14:cfRule>
          <xm:sqref>G325:K326</xm:sqref>
        </x14:conditionalFormatting>
        <x14:conditionalFormatting xmlns:xm="http://schemas.microsoft.com/office/excel/2006/main">
          <x14:cfRule type="expression" priority="359" id="{4FFBB79A-E2CD-4DFC-A305-909981955CDD}">
            <xm:f>NOT(Projektgrundlagen!$I$22)</xm:f>
            <x14:dxf>
              <font>
                <strike/>
                <color theme="0" tint="-0.14996795556505021"/>
              </font>
              <fill>
                <patternFill>
                  <bgColor theme="0"/>
                </patternFill>
              </fill>
            </x14:dxf>
          </x14:cfRule>
          <xm:sqref>G328:K329</xm:sqref>
        </x14:conditionalFormatting>
        <x14:conditionalFormatting xmlns:xm="http://schemas.microsoft.com/office/excel/2006/main">
          <x14:cfRule type="expression" priority="215" id="{4AB0AA69-544E-4CFE-997B-864505D7E237}">
            <xm:f>NOT(Projektgrundlagen!$I$22)</xm:f>
            <x14:dxf>
              <font>
                <strike/>
                <color theme="0" tint="-0.14996795556505021"/>
              </font>
              <fill>
                <patternFill>
                  <bgColor theme="0"/>
                </patternFill>
              </fill>
            </x14:dxf>
          </x14:cfRule>
          <xm:sqref>G331:K333</xm:sqref>
        </x14:conditionalFormatting>
        <x14:conditionalFormatting xmlns:xm="http://schemas.microsoft.com/office/excel/2006/main">
          <x14:cfRule type="expression" priority="212" id="{758BB6CC-4D99-42A5-9872-FC6785176F46}">
            <xm:f>NOT(Projektgrundlagen!$I$22)</xm:f>
            <x14:dxf>
              <font>
                <strike/>
                <color theme="0" tint="-0.14996795556505021"/>
              </font>
              <fill>
                <patternFill>
                  <bgColor theme="0"/>
                </patternFill>
              </fill>
            </x14:dxf>
          </x14:cfRule>
          <xm:sqref>G335:K337</xm:sqref>
        </x14:conditionalFormatting>
        <x14:conditionalFormatting xmlns:xm="http://schemas.microsoft.com/office/excel/2006/main">
          <x14:cfRule type="expression" priority="205" id="{13A679C9-2767-402D-8763-E6A4AA8F9463}">
            <xm:f>NOT(Projektgrundlagen!$I$22)</xm:f>
            <x14:dxf>
              <font>
                <strike/>
                <color theme="0" tint="-0.14996795556505021"/>
              </font>
              <fill>
                <patternFill>
                  <bgColor theme="0"/>
                </patternFill>
              </fill>
            </x14:dxf>
          </x14:cfRule>
          <xm:sqref>G339:K341</xm:sqref>
        </x14:conditionalFormatting>
        <x14:conditionalFormatting xmlns:xm="http://schemas.microsoft.com/office/excel/2006/main">
          <x14:cfRule type="expression" priority="202" id="{84754ED0-B72C-4E66-834C-E0C0D34745C9}">
            <xm:f>NOT(Projektgrundlagen!$I$22)</xm:f>
            <x14:dxf>
              <font>
                <strike/>
                <color theme="0" tint="-0.14996795556505021"/>
              </font>
              <fill>
                <patternFill>
                  <bgColor theme="0"/>
                </patternFill>
              </fill>
            </x14:dxf>
          </x14:cfRule>
          <xm:sqref>G343:K345</xm:sqref>
        </x14:conditionalFormatting>
        <x14:conditionalFormatting xmlns:xm="http://schemas.microsoft.com/office/excel/2006/main">
          <x14:cfRule type="expression" priority="231" id="{0F7F6CF0-CC8D-45EA-9DA4-BDD14BED951C}">
            <xm:f>NOT(Projektgrundlagen!$I$22)</xm:f>
            <x14:dxf>
              <font>
                <strike/>
                <color theme="0" tint="-0.14996795556505021"/>
              </font>
              <fill>
                <patternFill>
                  <bgColor theme="0"/>
                </patternFill>
              </fill>
            </x14:dxf>
          </x14:cfRule>
          <xm:sqref>G347:K348</xm:sqref>
        </x14:conditionalFormatting>
        <x14:conditionalFormatting xmlns:xm="http://schemas.microsoft.com/office/excel/2006/main">
          <x14:cfRule type="expression" priority="227" id="{38A38883-6208-4F77-8423-12BEBD49C852}">
            <xm:f>NOT(Projektgrundlagen!$I$22)</xm:f>
            <x14:dxf>
              <font>
                <strike/>
                <color theme="0" tint="-0.14996795556505021"/>
              </font>
              <fill>
                <patternFill>
                  <bgColor theme="0"/>
                </patternFill>
              </fill>
            </x14:dxf>
          </x14:cfRule>
          <xm:sqref>G350:K351</xm:sqref>
        </x14:conditionalFormatting>
        <x14:conditionalFormatting xmlns:xm="http://schemas.microsoft.com/office/excel/2006/main">
          <x14:cfRule type="expression" priority="107" id="{0F30E404-7812-4EE2-8CBB-017805445C30}">
            <xm:f>NOT(Projektgrundlagen!$I$22)</xm:f>
            <x14:dxf>
              <font>
                <strike/>
                <color theme="0" tint="-0.14996795556505021"/>
              </font>
              <fill>
                <patternFill>
                  <bgColor theme="0"/>
                </patternFill>
              </fill>
            </x14:dxf>
          </x14:cfRule>
          <xm:sqref>G353:K355</xm:sqref>
        </x14:conditionalFormatting>
        <x14:conditionalFormatting xmlns:xm="http://schemas.microsoft.com/office/excel/2006/main">
          <x14:cfRule type="expression" priority="159" id="{FE9DCAC2-AE1F-4AC2-8A2C-B6FEBF2D74F4}">
            <xm:f>NOT(Projektgrundlagen!$I$22)</xm:f>
            <x14:dxf>
              <font>
                <strike/>
                <color theme="0" tint="-0.14996795556505021"/>
              </font>
              <fill>
                <patternFill>
                  <bgColor theme="0"/>
                </patternFill>
              </fill>
            </x14:dxf>
          </x14:cfRule>
          <xm:sqref>G357:K358</xm:sqref>
        </x14:conditionalFormatting>
        <x14:conditionalFormatting xmlns:xm="http://schemas.microsoft.com/office/excel/2006/main">
          <x14:cfRule type="expression" priority="104" id="{9798707D-C0CE-4DBF-A6B7-6B73E273701B}">
            <xm:f>NOT(Projektgrundlagen!$I$22)</xm:f>
            <x14:dxf>
              <font>
                <strike/>
                <color theme="0" tint="-0.14996795556505021"/>
              </font>
              <fill>
                <patternFill>
                  <bgColor theme="0"/>
                </patternFill>
              </fill>
            </x14:dxf>
          </x14:cfRule>
          <xm:sqref>G360:K362</xm:sqref>
        </x14:conditionalFormatting>
        <x14:conditionalFormatting xmlns:xm="http://schemas.microsoft.com/office/excel/2006/main">
          <x14:cfRule type="expression" priority="21" id="{E2455A0D-C356-4394-A13D-B7F274DE8367}">
            <xm:f>NOT(Projektgrundlagen!$I$22)</xm:f>
            <x14:dxf>
              <font>
                <strike/>
                <color theme="0" tint="-0.14996795556505021"/>
              </font>
              <fill>
                <patternFill>
                  <bgColor theme="0"/>
                </patternFill>
              </fill>
            </x14:dxf>
          </x14:cfRule>
          <xm:sqref>G364:K366</xm:sqref>
        </x14:conditionalFormatting>
        <x14:conditionalFormatting xmlns:xm="http://schemas.microsoft.com/office/excel/2006/main">
          <x14:cfRule type="expression" priority="5926" id="{DB326D76-ACB9-4BF7-940B-149217232F8E}">
            <xm:f>NOT(Projektgrundlagen!$I$22)</xm:f>
            <x14:dxf>
              <font>
                <strike/>
                <color theme="0" tint="-0.14996795556505021"/>
              </font>
              <fill>
                <patternFill>
                  <bgColor theme="0"/>
                </patternFill>
              </fill>
            </x14:dxf>
          </x14:cfRule>
          <xm:sqref>G368:K368</xm:sqref>
        </x14:conditionalFormatting>
        <x14:conditionalFormatting xmlns:xm="http://schemas.microsoft.com/office/excel/2006/main">
          <x14:cfRule type="expression" priority="5917" id="{95D7F928-5209-4208-A030-D7EAB018C0C5}">
            <xm:f>NOT(Projektgrundlagen!$I$22)</xm:f>
            <x14:dxf>
              <font>
                <strike/>
                <color theme="0" tint="-0.14996795556505021"/>
              </font>
              <fill>
                <patternFill>
                  <bgColor theme="0"/>
                </patternFill>
              </fill>
            </x14:dxf>
          </x14:cfRule>
          <xm:sqref>G370:K370</xm:sqref>
        </x14:conditionalFormatting>
        <x14:conditionalFormatting xmlns:xm="http://schemas.microsoft.com/office/excel/2006/main">
          <x14:cfRule type="expression" priority="5908" id="{67DCCF00-933B-448D-B49E-F19EC2051E31}">
            <xm:f>NOT(Projektgrundlagen!$I$22)</xm:f>
            <x14:dxf>
              <font>
                <strike/>
                <color theme="0" tint="-0.14996795556505021"/>
              </font>
              <fill>
                <patternFill>
                  <bgColor theme="0"/>
                </patternFill>
              </fill>
            </x14:dxf>
          </x14:cfRule>
          <xm:sqref>G372:K372</xm:sqref>
        </x14:conditionalFormatting>
        <x14:conditionalFormatting xmlns:xm="http://schemas.microsoft.com/office/excel/2006/main">
          <x14:cfRule type="expression" priority="2539" id="{EA3DEC72-D1E4-403B-8C07-0442F0306455}">
            <xm:f>NOT(Projektgrundlagen!$I$22)</xm:f>
            <x14:dxf>
              <font>
                <strike/>
                <color theme="0" tint="-0.14996795556505021"/>
              </font>
              <fill>
                <patternFill>
                  <bgColor theme="0"/>
                </patternFill>
              </fill>
            </x14:dxf>
          </x14:cfRule>
          <xm:sqref>G377:K379</xm:sqref>
        </x14:conditionalFormatting>
        <x14:conditionalFormatting xmlns:xm="http://schemas.microsoft.com/office/excel/2006/main">
          <x14:cfRule type="expression" priority="811" id="{9903BB66-B5CC-4A12-9946-4902496BC237}">
            <xm:f>NOT(Projektgrundlagen!$I$22)</xm:f>
            <x14:dxf>
              <font>
                <strike/>
                <color theme="0" tint="-0.14996795556505021"/>
              </font>
              <fill>
                <patternFill>
                  <bgColor theme="0"/>
                </patternFill>
              </fill>
            </x14:dxf>
          </x14:cfRule>
          <xm:sqref>G381:K382</xm:sqref>
        </x14:conditionalFormatting>
        <x14:conditionalFormatting xmlns:xm="http://schemas.microsoft.com/office/excel/2006/main">
          <x14:cfRule type="expression" priority="786" id="{3012ADF8-4464-4048-930D-602679780754}">
            <xm:f>NOT(Projektgrundlagen!$I$22)</xm:f>
            <x14:dxf>
              <font>
                <strike/>
                <color theme="0" tint="-0.14996795556505021"/>
              </font>
              <fill>
                <patternFill>
                  <bgColor theme="0"/>
                </patternFill>
              </fill>
            </x14:dxf>
          </x14:cfRule>
          <xm:sqref>G384:K396</xm:sqref>
        </x14:conditionalFormatting>
        <x14:conditionalFormatting xmlns:xm="http://schemas.microsoft.com/office/excel/2006/main">
          <x14:cfRule type="expression" priority="805" id="{E853DB4C-308A-425D-B66F-459A992378BC}">
            <xm:f>NOT(Projektgrundlagen!$I$22)</xm:f>
            <x14:dxf>
              <font>
                <strike/>
                <color theme="0" tint="-0.14996795556505021"/>
              </font>
              <fill>
                <patternFill>
                  <bgColor theme="0"/>
                </patternFill>
              </fill>
            </x14:dxf>
          </x14:cfRule>
          <xm:sqref>G398:K399</xm:sqref>
        </x14:conditionalFormatting>
        <x14:conditionalFormatting xmlns:xm="http://schemas.microsoft.com/office/excel/2006/main">
          <x14:cfRule type="expression" priority="802" id="{7A582996-9A72-48CD-9AA5-CEF90E44CCF5}">
            <xm:f>NOT(Projektgrundlagen!$I$22)</xm:f>
            <x14:dxf>
              <font>
                <strike/>
                <color theme="0" tint="-0.14996795556505021"/>
              </font>
              <fill>
                <patternFill>
                  <bgColor theme="0"/>
                </patternFill>
              </fill>
            </x14:dxf>
          </x14:cfRule>
          <xm:sqref>G401:K402</xm:sqref>
        </x14:conditionalFormatting>
        <x14:conditionalFormatting xmlns:xm="http://schemas.microsoft.com/office/excel/2006/main">
          <x14:cfRule type="expression" priority="799" id="{BCBF3642-CA71-46C3-B9CC-EC8D22E3B3DB}">
            <xm:f>NOT(Projektgrundlagen!$I$22)</xm:f>
            <x14:dxf>
              <font>
                <strike/>
                <color theme="0" tint="-0.14996795556505021"/>
              </font>
              <fill>
                <patternFill>
                  <bgColor theme="0"/>
                </patternFill>
              </fill>
            </x14:dxf>
          </x14:cfRule>
          <xm:sqref>G404:K405</xm:sqref>
        </x14:conditionalFormatting>
        <x14:conditionalFormatting xmlns:xm="http://schemas.microsoft.com/office/excel/2006/main">
          <x14:cfRule type="expression" priority="796" id="{096FB1C5-D54E-484F-AB02-A940865AB224}">
            <xm:f>NOT(Projektgrundlagen!$I$22)</xm:f>
            <x14:dxf>
              <font>
                <strike/>
                <color theme="0" tint="-0.14996795556505021"/>
              </font>
              <fill>
                <patternFill>
                  <bgColor theme="0"/>
                </patternFill>
              </fill>
            </x14:dxf>
          </x14:cfRule>
          <xm:sqref>G407:K408</xm:sqref>
        </x14:conditionalFormatting>
        <x14:conditionalFormatting xmlns:xm="http://schemas.microsoft.com/office/excel/2006/main">
          <x14:cfRule type="expression" priority="824" id="{0889724B-5344-4DE2-B191-C43316B6A1C0}">
            <xm:f>NOT(Projektgrundlagen!$I$22)</xm:f>
            <x14:dxf>
              <font>
                <strike/>
                <color theme="0" tint="-0.14996795556505021"/>
              </font>
              <fill>
                <patternFill>
                  <bgColor theme="0"/>
                </patternFill>
              </fill>
            </x14:dxf>
          </x14:cfRule>
          <xm:sqref>G410:K410</xm:sqref>
        </x14:conditionalFormatting>
        <x14:conditionalFormatting xmlns:xm="http://schemas.microsoft.com/office/excel/2006/main">
          <x14:cfRule type="expression" priority="5404" id="{FFD23BE4-B79A-46C0-A025-4EC2E219976E}">
            <xm:f>NOT(Projektgrundlagen!$I$22)</xm:f>
            <x14:dxf>
              <font>
                <strike/>
                <color theme="0" tint="-0.14996795556505021"/>
              </font>
              <fill>
                <patternFill>
                  <bgColor theme="0"/>
                </patternFill>
              </fill>
            </x14:dxf>
          </x14:cfRule>
          <xm:sqref>G412:K412</xm:sqref>
        </x14:conditionalFormatting>
        <x14:conditionalFormatting xmlns:xm="http://schemas.microsoft.com/office/excel/2006/main">
          <x14:cfRule type="expression" priority="855" id="{4B5B62BC-8CFA-4FFB-BFF7-8EB3E54F5CA5}">
            <xm:f>NOT(Projektgrundlagen!$I$22)</xm:f>
            <x14:dxf>
              <font>
                <strike/>
                <color theme="0" tint="-0.14996795556505021"/>
              </font>
              <fill>
                <patternFill>
                  <bgColor theme="0"/>
                </patternFill>
              </fill>
            </x14:dxf>
          </x14:cfRule>
          <xm:sqref>G419:K425</xm:sqref>
        </x14:conditionalFormatting>
        <x14:conditionalFormatting xmlns:xm="http://schemas.microsoft.com/office/excel/2006/main">
          <x14:cfRule type="expression" priority="885" id="{EC8CA91D-C132-40B4-935E-3096FAC6971D}">
            <xm:f>NOT(Projektgrundlagen!$I$22)</xm:f>
            <x14:dxf>
              <font>
                <strike/>
                <color theme="0" tint="-0.14996795556505021"/>
              </font>
              <fill>
                <patternFill>
                  <bgColor theme="0"/>
                </patternFill>
              </fill>
            </x14:dxf>
          </x14:cfRule>
          <xm:sqref>G427:K428</xm:sqref>
        </x14:conditionalFormatting>
        <x14:conditionalFormatting xmlns:xm="http://schemas.microsoft.com/office/excel/2006/main">
          <x14:cfRule type="expression" priority="881" id="{7B8691B6-74DC-4AA5-B91D-E98A1A149AD3}">
            <xm:f>NOT(Projektgrundlagen!$I$22)</xm:f>
            <x14:dxf>
              <font>
                <strike/>
                <color theme="0" tint="-0.14996795556505021"/>
              </font>
              <fill>
                <patternFill>
                  <bgColor theme="0"/>
                </patternFill>
              </fill>
            </x14:dxf>
          </x14:cfRule>
          <xm:sqref>G430:K431</xm:sqref>
        </x14:conditionalFormatting>
        <x14:conditionalFormatting xmlns:xm="http://schemas.microsoft.com/office/excel/2006/main">
          <x14:cfRule type="expression" priority="877" id="{A0C3A971-A877-41E5-A0CA-4DDB9CE1D882}">
            <xm:f>NOT(Projektgrundlagen!$I$22)</xm:f>
            <x14:dxf>
              <font>
                <strike/>
                <color theme="0" tint="-0.14996795556505021"/>
              </font>
              <fill>
                <patternFill>
                  <bgColor theme="0"/>
                </patternFill>
              </fill>
            </x14:dxf>
          </x14:cfRule>
          <xm:sqref>G433:K434</xm:sqref>
        </x14:conditionalFormatting>
        <x14:conditionalFormatting xmlns:xm="http://schemas.microsoft.com/office/excel/2006/main">
          <x14:cfRule type="expression" priority="873" id="{925F9EFE-559F-488A-9733-467C3AC2EADC}">
            <xm:f>NOT(Projektgrundlagen!$I$22)</xm:f>
            <x14:dxf>
              <font>
                <strike/>
                <color theme="0" tint="-0.14996795556505021"/>
              </font>
              <fill>
                <patternFill>
                  <bgColor theme="0"/>
                </patternFill>
              </fill>
            </x14:dxf>
          </x14:cfRule>
          <xm:sqref>G436:K437</xm:sqref>
        </x14:conditionalFormatting>
        <x14:conditionalFormatting xmlns:xm="http://schemas.microsoft.com/office/excel/2006/main">
          <x14:cfRule type="expression" priority="869" id="{35BCE2E3-30E6-4CE7-9804-1E2351FB5ADD}">
            <xm:f>NOT(Projektgrundlagen!$I$22)</xm:f>
            <x14:dxf>
              <font>
                <strike/>
                <color theme="0" tint="-0.14996795556505021"/>
              </font>
              <fill>
                <patternFill>
                  <bgColor theme="0"/>
                </patternFill>
              </fill>
            </x14:dxf>
          </x14:cfRule>
          <xm:sqref>G439:K440</xm:sqref>
        </x14:conditionalFormatting>
        <x14:conditionalFormatting xmlns:xm="http://schemas.microsoft.com/office/excel/2006/main">
          <x14:cfRule type="expression" priority="5596" id="{C32C98C5-36B9-40B6-9208-3604A45255A4}">
            <xm:f>NOT(Projektgrundlagen!$I$22)</xm:f>
            <x14:dxf>
              <font>
                <strike/>
                <color theme="0" tint="-0.14996795556505021"/>
              </font>
              <fill>
                <patternFill>
                  <bgColor theme="0"/>
                </patternFill>
              </fill>
            </x14:dxf>
          </x14:cfRule>
          <xm:sqref>G442:K442</xm:sqref>
        </x14:conditionalFormatting>
        <x14:conditionalFormatting xmlns:xm="http://schemas.microsoft.com/office/excel/2006/main">
          <x14:cfRule type="expression" priority="5887" id="{474228AE-A147-45A8-9A2E-DF108AA407A9}">
            <xm:f>NOT(Projektgrundlagen!$I$22)</xm:f>
            <x14:dxf>
              <font>
                <strike/>
                <color theme="0" tint="-0.14996795556505021"/>
              </font>
              <fill>
                <patternFill>
                  <bgColor theme="0"/>
                </patternFill>
              </fill>
            </x14:dxf>
          </x14:cfRule>
          <xm:sqref>G446:K446</xm:sqref>
        </x14:conditionalFormatting>
        <x14:conditionalFormatting xmlns:xm="http://schemas.microsoft.com/office/excel/2006/main">
          <x14:cfRule type="expression" priority="901" id="{5DADB9F8-9449-4B23-9BF1-FCA3F3182779}">
            <xm:f>NOT(Projektgrundlagen!$I$22)</xm:f>
            <x14:dxf>
              <font>
                <strike/>
                <color theme="0" tint="-0.14996795556505021"/>
              </font>
              <fill>
                <patternFill>
                  <bgColor theme="0"/>
                </patternFill>
              </fill>
            </x14:dxf>
          </x14:cfRule>
          <xm:sqref>G451:K452</xm:sqref>
        </x14:conditionalFormatting>
        <x14:conditionalFormatting xmlns:xm="http://schemas.microsoft.com/office/excel/2006/main">
          <x14:cfRule type="expression" priority="897" id="{BE1629E9-D739-4DD6-97E6-EDBFC5E42995}">
            <xm:f>NOT(Projektgrundlagen!$I$22)</xm:f>
            <x14:dxf>
              <font>
                <strike/>
                <color theme="0" tint="-0.14996795556505021"/>
              </font>
              <fill>
                <patternFill>
                  <bgColor theme="0"/>
                </patternFill>
              </fill>
            </x14:dxf>
          </x14:cfRule>
          <xm:sqref>G454:K455</xm:sqref>
        </x14:conditionalFormatting>
        <x14:conditionalFormatting xmlns:xm="http://schemas.microsoft.com/office/excel/2006/main">
          <x14:cfRule type="expression" priority="893" id="{463F88BD-7F54-4A47-BC2E-6644C7260382}">
            <xm:f>NOT(Projektgrundlagen!$I$22)</xm:f>
            <x14:dxf>
              <font>
                <strike/>
                <color theme="0" tint="-0.14996795556505021"/>
              </font>
              <fill>
                <patternFill>
                  <bgColor theme="0"/>
                </patternFill>
              </fill>
            </x14:dxf>
          </x14:cfRule>
          <xm:sqref>G457:K458</xm:sqref>
        </x14:conditionalFormatting>
        <x14:conditionalFormatting xmlns:xm="http://schemas.microsoft.com/office/excel/2006/main">
          <x14:cfRule type="expression" priority="4667" id="{80BC1ED0-DBB7-4947-B57E-4241D224B63D}">
            <xm:f>NOT(Projektgrundlagen!$I$22)</xm:f>
            <x14:dxf>
              <font>
                <strike/>
                <color theme="0" tint="-0.14996795556505021"/>
              </font>
              <fill>
                <patternFill>
                  <bgColor theme="0"/>
                </patternFill>
              </fill>
            </x14:dxf>
          </x14:cfRule>
          <xm:sqref>G460:K460</xm:sqref>
        </x14:conditionalFormatting>
        <x14:conditionalFormatting xmlns:xm="http://schemas.microsoft.com/office/excel/2006/main">
          <x14:cfRule type="expression" priority="4658" id="{77CA3B0B-CBF1-432E-A11C-256A441E1DF2}">
            <xm:f>NOT(Projektgrundlagen!$I$22)</xm:f>
            <x14:dxf>
              <font>
                <strike/>
                <color theme="0" tint="-0.14996795556505021"/>
              </font>
              <fill>
                <patternFill>
                  <bgColor theme="0"/>
                </patternFill>
              </fill>
            </x14:dxf>
          </x14:cfRule>
          <xm:sqref>G462:K462</xm:sqref>
        </x14:conditionalFormatting>
        <x14:conditionalFormatting xmlns:xm="http://schemas.microsoft.com/office/excel/2006/main">
          <x14:cfRule type="expression" priority="4649" id="{0A595C76-ADC6-4849-B56C-2715845CFC13}">
            <xm:f>NOT(Projektgrundlagen!$I$22)</xm:f>
            <x14:dxf>
              <font>
                <strike/>
                <color theme="0" tint="-0.14996795556505021"/>
              </font>
              <fill>
                <patternFill>
                  <bgColor theme="0"/>
                </patternFill>
              </fill>
            </x14:dxf>
          </x14:cfRule>
          <xm:sqref>G464:K464</xm:sqref>
        </x14:conditionalFormatting>
        <x14:conditionalFormatting xmlns:xm="http://schemas.microsoft.com/office/excel/2006/main">
          <x14:cfRule type="expression" priority="7785" id="{29800242-5B47-4092-831C-6107017D335D}">
            <xm:f>NOT(Projektgrundlagen!$I$25)</xm:f>
            <x14:dxf>
              <font>
                <strike/>
                <color theme="0" tint="-0.14996795556505021"/>
              </font>
              <fill>
                <patternFill>
                  <bgColor theme="0"/>
                </patternFill>
              </fill>
            </x14:dxf>
          </x14:cfRule>
          <xm:sqref>H14:I14</xm:sqref>
        </x14:conditionalFormatting>
        <x14:conditionalFormatting xmlns:xm="http://schemas.microsoft.com/office/excel/2006/main">
          <x14:cfRule type="expression" priority="5576" id="{87D41D31-6234-4CD3-91A1-6AA8085EFA46}">
            <xm:f>NOT(Projektgrundlagen!$I$25)</xm:f>
            <x14:dxf>
              <font>
                <strike/>
                <color theme="0" tint="-0.14996795556505021"/>
              </font>
              <fill>
                <patternFill>
                  <bgColor theme="0"/>
                </patternFill>
              </fill>
            </x14:dxf>
          </x14:cfRule>
          <xm:sqref>H17:I17</xm:sqref>
        </x14:conditionalFormatting>
        <x14:conditionalFormatting xmlns:xm="http://schemas.microsoft.com/office/excel/2006/main">
          <x14:cfRule type="expression" priority="5947" id="{7C552482-7FF7-4B79-840D-1B37E56AE0BB}">
            <xm:f>NOT(Projektgrundlagen!$I$25)</xm:f>
            <x14:dxf>
              <font>
                <strike/>
                <color theme="0" tint="-0.14996795556505021"/>
              </font>
              <fill>
                <patternFill>
                  <bgColor theme="0"/>
                </patternFill>
              </fill>
            </x14:dxf>
          </x14:cfRule>
          <xm:sqref>H33:I33</xm:sqref>
        </x14:conditionalFormatting>
        <x14:conditionalFormatting xmlns:xm="http://schemas.microsoft.com/office/excel/2006/main">
          <x14:cfRule type="expression" priority="5938" id="{0FE21D79-DE10-44EC-AEBA-249AA07AD435}">
            <xm:f>NOT(Projektgrundlagen!$I$25)</xm:f>
            <x14:dxf>
              <font>
                <strike/>
                <color theme="0" tint="-0.14996795556505021"/>
              </font>
              <fill>
                <patternFill>
                  <bgColor theme="0"/>
                </patternFill>
              </fill>
            </x14:dxf>
          </x14:cfRule>
          <xm:sqref>H39:I39</xm:sqref>
        </x14:conditionalFormatting>
        <x14:conditionalFormatting xmlns:xm="http://schemas.microsoft.com/office/excel/2006/main">
          <x14:cfRule type="expression" priority="2476" id="{FF69B0F8-9111-4C9E-A792-CD3649956EC0}">
            <xm:f>NOT(Projektgrundlagen!$I$25)</xm:f>
            <x14:dxf>
              <font>
                <strike/>
                <color theme="0" tint="-0.14996795556505021"/>
              </font>
              <fill>
                <patternFill>
                  <bgColor theme="0"/>
                </patternFill>
              </fill>
            </x14:dxf>
          </x14:cfRule>
          <xm:sqref>H42:I42</xm:sqref>
        </x14:conditionalFormatting>
        <x14:conditionalFormatting xmlns:xm="http://schemas.microsoft.com/office/excel/2006/main">
          <x14:cfRule type="expression" priority="2448" id="{2B4A9835-7C6D-4BD3-8D94-02097928C904}">
            <xm:f>NOT(Projektgrundlagen!$I$25)</xm:f>
            <x14:dxf>
              <font>
                <strike/>
                <color theme="0" tint="-0.14996795556505021"/>
              </font>
              <fill>
                <patternFill>
                  <bgColor theme="0"/>
                </patternFill>
              </fill>
            </x14:dxf>
          </x14:cfRule>
          <xm:sqref>H46:I46</xm:sqref>
        </x14:conditionalFormatting>
        <x14:conditionalFormatting xmlns:xm="http://schemas.microsoft.com/office/excel/2006/main">
          <x14:cfRule type="expression" priority="2430" id="{798ACB4F-609E-46C3-A882-787894D74D5D}">
            <xm:f>NOT(Projektgrundlagen!$I$25)</xm:f>
            <x14:dxf>
              <font>
                <strike/>
                <color theme="0" tint="-0.14996795556505021"/>
              </font>
              <fill>
                <patternFill>
                  <bgColor theme="0"/>
                </patternFill>
              </fill>
            </x14:dxf>
          </x14:cfRule>
          <xm:sqref>H49:I49</xm:sqref>
        </x14:conditionalFormatting>
        <x14:conditionalFormatting xmlns:xm="http://schemas.microsoft.com/office/excel/2006/main">
          <x14:cfRule type="expression" priority="2404" id="{F09B09CE-414C-4DA5-834F-20A419C2429C}">
            <xm:f>NOT(Projektgrundlagen!$I$25)</xm:f>
            <x14:dxf>
              <font>
                <strike/>
                <color theme="0" tint="-0.14996795556505021"/>
              </font>
              <fill>
                <patternFill>
                  <bgColor theme="0"/>
                </patternFill>
              </fill>
            </x14:dxf>
          </x14:cfRule>
          <xm:sqref>H52:I52</xm:sqref>
        </x14:conditionalFormatting>
        <x14:conditionalFormatting xmlns:xm="http://schemas.microsoft.com/office/excel/2006/main">
          <x14:cfRule type="expression" priority="2386" id="{1D9FB101-604A-439C-9BFB-D10E322894E7}">
            <xm:f>NOT(Projektgrundlagen!$I$25)</xm:f>
            <x14:dxf>
              <font>
                <strike/>
                <color theme="0" tint="-0.14996795556505021"/>
              </font>
              <fill>
                <patternFill>
                  <bgColor theme="0"/>
                </patternFill>
              </fill>
            </x14:dxf>
          </x14:cfRule>
          <xm:sqref>H56:I56</xm:sqref>
        </x14:conditionalFormatting>
        <x14:conditionalFormatting xmlns:xm="http://schemas.microsoft.com/office/excel/2006/main">
          <x14:cfRule type="expression" priority="2360" id="{FE0583D4-E3B5-48A6-9001-73378C7124D1}">
            <xm:f>NOT(Projektgrundlagen!$I$25)</xm:f>
            <x14:dxf>
              <font>
                <strike/>
                <color theme="0" tint="-0.14996795556505021"/>
              </font>
              <fill>
                <patternFill>
                  <bgColor theme="0"/>
                </patternFill>
              </fill>
            </x14:dxf>
          </x14:cfRule>
          <xm:sqref>H59:I59</xm:sqref>
        </x14:conditionalFormatting>
        <x14:conditionalFormatting xmlns:xm="http://schemas.microsoft.com/office/excel/2006/main">
          <x14:cfRule type="expression" priority="2342" id="{B8FD28DF-5CBF-4A46-B528-46FB4090D8BF}">
            <xm:f>NOT(Projektgrundlagen!$I$25)</xm:f>
            <x14:dxf>
              <font>
                <strike/>
                <color theme="0" tint="-0.14996795556505021"/>
              </font>
              <fill>
                <patternFill>
                  <bgColor theme="0"/>
                </patternFill>
              </fill>
            </x14:dxf>
          </x14:cfRule>
          <xm:sqref>H62:I62</xm:sqref>
        </x14:conditionalFormatting>
        <x14:conditionalFormatting xmlns:xm="http://schemas.microsoft.com/office/excel/2006/main">
          <x14:cfRule type="expression" priority="2316" id="{5C0A6A78-D586-48A5-8ADD-2F0BF54A1A4A}">
            <xm:f>NOT(Projektgrundlagen!$I$25)</xm:f>
            <x14:dxf>
              <font>
                <strike/>
                <color theme="0" tint="-0.14996795556505021"/>
              </font>
              <fill>
                <patternFill>
                  <bgColor theme="0"/>
                </patternFill>
              </fill>
            </x14:dxf>
          </x14:cfRule>
          <xm:sqref>H65:I65</xm:sqref>
        </x14:conditionalFormatting>
        <x14:conditionalFormatting xmlns:xm="http://schemas.microsoft.com/office/excel/2006/main">
          <x14:cfRule type="expression" priority="2298" id="{796B058F-4B3E-4446-A828-0B989206AC02}">
            <xm:f>NOT(Projektgrundlagen!$I$25)</xm:f>
            <x14:dxf>
              <font>
                <strike/>
                <color theme="0" tint="-0.14996795556505021"/>
              </font>
              <fill>
                <patternFill>
                  <bgColor theme="0"/>
                </patternFill>
              </fill>
            </x14:dxf>
          </x14:cfRule>
          <xm:sqref>H68:I68</xm:sqref>
        </x14:conditionalFormatting>
        <x14:conditionalFormatting xmlns:xm="http://schemas.microsoft.com/office/excel/2006/main">
          <x14:cfRule type="expression" priority="2140" id="{BA6D2A2A-63D7-4C93-82A7-2A393F710B31}">
            <xm:f>NOT(Projektgrundlagen!$I$25)</xm:f>
            <x14:dxf>
              <font>
                <strike/>
                <color theme="0" tint="-0.14996795556505021"/>
              </font>
              <fill>
                <patternFill>
                  <bgColor theme="0"/>
                </patternFill>
              </fill>
            </x14:dxf>
          </x14:cfRule>
          <xm:sqref>H71:I71</xm:sqref>
        </x14:conditionalFormatting>
        <x14:conditionalFormatting xmlns:xm="http://schemas.microsoft.com/office/excel/2006/main">
          <x14:cfRule type="expression" priority="2118" id="{C01B0C66-2014-4666-AF11-E357D1BF07A2}">
            <xm:f>NOT(Projektgrundlagen!$I$25)</xm:f>
            <x14:dxf>
              <font>
                <strike/>
                <color theme="0" tint="-0.14996795556505021"/>
              </font>
              <fill>
                <patternFill>
                  <bgColor theme="0"/>
                </patternFill>
              </fill>
            </x14:dxf>
          </x14:cfRule>
          <xm:sqref>H74:I74</xm:sqref>
        </x14:conditionalFormatting>
        <x14:conditionalFormatting xmlns:xm="http://schemas.microsoft.com/office/excel/2006/main">
          <x14:cfRule type="expression" priority="2100" id="{D29E495C-46F2-41BA-B0E6-B11F137276F8}">
            <xm:f>NOT(Projektgrundlagen!$I$25)</xm:f>
            <x14:dxf>
              <font>
                <strike/>
                <color theme="0" tint="-0.14996795556505021"/>
              </font>
              <fill>
                <patternFill>
                  <bgColor theme="0"/>
                </patternFill>
              </fill>
            </x14:dxf>
          </x14:cfRule>
          <xm:sqref>H77:I77</xm:sqref>
        </x14:conditionalFormatting>
        <x14:conditionalFormatting xmlns:xm="http://schemas.microsoft.com/office/excel/2006/main">
          <x14:cfRule type="expression" priority="2074" id="{6C5A02B6-32A3-414D-8CD8-3E9010D80D42}">
            <xm:f>NOT(Projektgrundlagen!$I$25)</xm:f>
            <x14:dxf>
              <font>
                <strike/>
                <color theme="0" tint="-0.14996795556505021"/>
              </font>
              <fill>
                <patternFill>
                  <bgColor theme="0"/>
                </patternFill>
              </fill>
            </x14:dxf>
          </x14:cfRule>
          <xm:sqref>H80:I80</xm:sqref>
        </x14:conditionalFormatting>
        <x14:conditionalFormatting xmlns:xm="http://schemas.microsoft.com/office/excel/2006/main">
          <x14:cfRule type="expression" priority="2056" id="{483AE7B8-BD85-40D9-9EE4-53E4C03703DF}">
            <xm:f>NOT(Projektgrundlagen!$I$25)</xm:f>
            <x14:dxf>
              <font>
                <strike/>
                <color theme="0" tint="-0.14996795556505021"/>
              </font>
              <fill>
                <patternFill>
                  <bgColor theme="0"/>
                </patternFill>
              </fill>
            </x14:dxf>
          </x14:cfRule>
          <xm:sqref>H83:I83</xm:sqref>
        </x14:conditionalFormatting>
        <x14:conditionalFormatting xmlns:xm="http://schemas.microsoft.com/office/excel/2006/main">
          <x14:cfRule type="expression" priority="2030" id="{472EF45F-A0DE-486B-8620-965875B1B08B}">
            <xm:f>NOT(Projektgrundlagen!$I$25)</xm:f>
            <x14:dxf>
              <font>
                <strike/>
                <color theme="0" tint="-0.14996795556505021"/>
              </font>
              <fill>
                <patternFill>
                  <bgColor theme="0"/>
                </patternFill>
              </fill>
            </x14:dxf>
          </x14:cfRule>
          <xm:sqref>H86:I86</xm:sqref>
        </x14:conditionalFormatting>
        <x14:conditionalFormatting xmlns:xm="http://schemas.microsoft.com/office/excel/2006/main">
          <x14:cfRule type="expression" priority="2012" id="{FEE32939-5300-4142-9E55-3F72D527E6D1}">
            <xm:f>NOT(Projektgrundlagen!$I$25)</xm:f>
            <x14:dxf>
              <font>
                <strike/>
                <color theme="0" tint="-0.14996795556505021"/>
              </font>
              <fill>
                <patternFill>
                  <bgColor theme="0"/>
                </patternFill>
              </fill>
            </x14:dxf>
          </x14:cfRule>
          <xm:sqref>H89:I89</xm:sqref>
        </x14:conditionalFormatting>
        <x14:conditionalFormatting xmlns:xm="http://schemas.microsoft.com/office/excel/2006/main">
          <x14:cfRule type="expression" priority="1986" id="{5F1F588F-0F41-45CE-9615-729D4982DD80}">
            <xm:f>NOT(Projektgrundlagen!$I$25)</xm:f>
            <x14:dxf>
              <font>
                <strike/>
                <color theme="0" tint="-0.14996795556505021"/>
              </font>
              <fill>
                <patternFill>
                  <bgColor theme="0"/>
                </patternFill>
              </fill>
            </x14:dxf>
          </x14:cfRule>
          <xm:sqref>H92:I92</xm:sqref>
        </x14:conditionalFormatting>
        <x14:conditionalFormatting xmlns:xm="http://schemas.microsoft.com/office/excel/2006/main">
          <x14:cfRule type="expression" priority="1968" id="{C303A056-ABAE-464B-9DEA-97B805B8156B}">
            <xm:f>NOT(Projektgrundlagen!$I$25)</xm:f>
            <x14:dxf>
              <font>
                <strike/>
                <color theme="0" tint="-0.14996795556505021"/>
              </font>
              <fill>
                <patternFill>
                  <bgColor theme="0"/>
                </patternFill>
              </fill>
            </x14:dxf>
          </x14:cfRule>
          <xm:sqref>H96:I96</xm:sqref>
        </x14:conditionalFormatting>
        <x14:conditionalFormatting xmlns:xm="http://schemas.microsoft.com/office/excel/2006/main">
          <x14:cfRule type="expression" priority="2272" id="{20B6AE9F-F647-40CD-B79B-73C4F19EED40}">
            <xm:f>NOT(Projektgrundlagen!$I$25)</xm:f>
            <x14:dxf>
              <font>
                <strike/>
                <color theme="0" tint="-0.14996795556505021"/>
              </font>
              <fill>
                <patternFill>
                  <bgColor theme="0"/>
                </patternFill>
              </fill>
            </x14:dxf>
          </x14:cfRule>
          <xm:sqref>H99:I99</xm:sqref>
        </x14:conditionalFormatting>
        <x14:conditionalFormatting xmlns:xm="http://schemas.microsoft.com/office/excel/2006/main">
          <x14:cfRule type="expression" priority="2254" id="{0D64F4F4-7037-4D29-8900-3B3A941D1C7E}">
            <xm:f>NOT(Projektgrundlagen!$I$25)</xm:f>
            <x14:dxf>
              <font>
                <strike/>
                <color theme="0" tint="-0.14996795556505021"/>
              </font>
              <fill>
                <patternFill>
                  <bgColor theme="0"/>
                </patternFill>
              </fill>
            </x14:dxf>
          </x14:cfRule>
          <xm:sqref>H102:I102</xm:sqref>
        </x14:conditionalFormatting>
        <x14:conditionalFormatting xmlns:xm="http://schemas.microsoft.com/office/excel/2006/main">
          <x14:cfRule type="expression" priority="2228" id="{975D40B2-F82C-4272-BAD7-C994B92049F3}">
            <xm:f>NOT(Projektgrundlagen!$I$25)</xm:f>
            <x14:dxf>
              <font>
                <strike/>
                <color theme="0" tint="-0.14996795556505021"/>
              </font>
              <fill>
                <patternFill>
                  <bgColor theme="0"/>
                </patternFill>
              </fill>
            </x14:dxf>
          </x14:cfRule>
          <xm:sqref>H105:I105</xm:sqref>
        </x14:conditionalFormatting>
        <x14:conditionalFormatting xmlns:xm="http://schemas.microsoft.com/office/excel/2006/main">
          <x14:cfRule type="expression" priority="2210" id="{B5A3268A-2D9D-441C-BB8C-F15F3468F8AD}">
            <xm:f>NOT(Projektgrundlagen!$I$25)</xm:f>
            <x14:dxf>
              <font>
                <strike/>
                <color theme="0" tint="-0.14996795556505021"/>
              </font>
              <fill>
                <patternFill>
                  <bgColor theme="0"/>
                </patternFill>
              </fill>
            </x14:dxf>
          </x14:cfRule>
          <xm:sqref>H108:I108</xm:sqref>
        </x14:conditionalFormatting>
        <x14:conditionalFormatting xmlns:xm="http://schemas.microsoft.com/office/excel/2006/main">
          <x14:cfRule type="expression" priority="2184" id="{66A61724-C9AC-4AC3-B085-1D49752F15E7}">
            <xm:f>NOT(Projektgrundlagen!$I$25)</xm:f>
            <x14:dxf>
              <font>
                <strike/>
                <color theme="0" tint="-0.14996795556505021"/>
              </font>
              <fill>
                <patternFill>
                  <bgColor theme="0"/>
                </patternFill>
              </fill>
            </x14:dxf>
          </x14:cfRule>
          <xm:sqref>H111:I111</xm:sqref>
        </x14:conditionalFormatting>
        <x14:conditionalFormatting xmlns:xm="http://schemas.microsoft.com/office/excel/2006/main">
          <x14:cfRule type="expression" priority="2166" id="{6BA4212F-E70B-4C5C-9114-FEEAFE362FB4}">
            <xm:f>NOT(Projektgrundlagen!$I$25)</xm:f>
            <x14:dxf>
              <font>
                <strike/>
                <color theme="0" tint="-0.14996795556505021"/>
              </font>
              <fill>
                <patternFill>
                  <bgColor theme="0"/>
                </patternFill>
              </fill>
            </x14:dxf>
          </x14:cfRule>
          <xm:sqref>H115:I115</xm:sqref>
        </x14:conditionalFormatting>
        <x14:conditionalFormatting xmlns:xm="http://schemas.microsoft.com/office/excel/2006/main">
          <x14:cfRule type="expression" priority="1942" id="{543B82F3-64E8-49FB-8EF5-C004C5E32326}">
            <xm:f>NOT(Projektgrundlagen!$I$25)</xm:f>
            <x14:dxf>
              <font>
                <strike/>
                <color theme="0" tint="-0.14996795556505021"/>
              </font>
              <fill>
                <patternFill>
                  <bgColor theme="0"/>
                </patternFill>
              </fill>
            </x14:dxf>
          </x14:cfRule>
          <xm:sqref>H118:I118</xm:sqref>
        </x14:conditionalFormatting>
        <x14:conditionalFormatting xmlns:xm="http://schemas.microsoft.com/office/excel/2006/main">
          <x14:cfRule type="expression" priority="1920" id="{EDCE068E-A7EA-41E7-A9B7-8E2B36B690D3}">
            <xm:f>NOT(Projektgrundlagen!$I$25)</xm:f>
            <x14:dxf>
              <font>
                <strike/>
                <color theme="0" tint="-0.14996795556505021"/>
              </font>
              <fill>
                <patternFill>
                  <bgColor theme="0"/>
                </patternFill>
              </fill>
            </x14:dxf>
          </x14:cfRule>
          <xm:sqref>H121:I121</xm:sqref>
        </x14:conditionalFormatting>
        <x14:conditionalFormatting xmlns:xm="http://schemas.microsoft.com/office/excel/2006/main">
          <x14:cfRule type="expression" priority="1902" id="{87910D65-CB48-4EDF-B256-DCC3BD879B41}">
            <xm:f>NOT(Projektgrundlagen!$I$25)</xm:f>
            <x14:dxf>
              <font>
                <strike/>
                <color theme="0" tint="-0.14996795556505021"/>
              </font>
              <fill>
                <patternFill>
                  <bgColor theme="0"/>
                </patternFill>
              </fill>
            </x14:dxf>
          </x14:cfRule>
          <xm:sqref>H125:I125</xm:sqref>
        </x14:conditionalFormatting>
        <x14:conditionalFormatting xmlns:xm="http://schemas.microsoft.com/office/excel/2006/main">
          <x14:cfRule type="expression" priority="1876" id="{F713642D-4DB9-41B2-83D3-93E488EC1531}">
            <xm:f>NOT(Projektgrundlagen!$I$25)</xm:f>
            <x14:dxf>
              <font>
                <strike/>
                <color theme="0" tint="-0.14996795556505021"/>
              </font>
              <fill>
                <patternFill>
                  <bgColor theme="0"/>
                </patternFill>
              </fill>
            </x14:dxf>
          </x14:cfRule>
          <xm:sqref>H128:I128</xm:sqref>
        </x14:conditionalFormatting>
        <x14:conditionalFormatting xmlns:xm="http://schemas.microsoft.com/office/excel/2006/main">
          <x14:cfRule type="expression" priority="1858" id="{5ADDD4A4-122E-4221-A45E-F6A8FEDE3074}">
            <xm:f>NOT(Projektgrundlagen!$I$25)</xm:f>
            <x14:dxf>
              <font>
                <strike/>
                <color theme="0" tint="-0.14996795556505021"/>
              </font>
              <fill>
                <patternFill>
                  <bgColor theme="0"/>
                </patternFill>
              </fill>
            </x14:dxf>
          </x14:cfRule>
          <xm:sqref>H131:I131</xm:sqref>
        </x14:conditionalFormatting>
        <x14:conditionalFormatting xmlns:xm="http://schemas.microsoft.com/office/excel/2006/main">
          <x14:cfRule type="expression" priority="1832" id="{91EA8925-C0EC-470D-AA6F-741B5475B70B}">
            <xm:f>NOT(Projektgrundlagen!$I$25)</xm:f>
            <x14:dxf>
              <font>
                <strike/>
                <color theme="0" tint="-0.14996795556505021"/>
              </font>
              <fill>
                <patternFill>
                  <bgColor theme="0"/>
                </patternFill>
              </fill>
            </x14:dxf>
          </x14:cfRule>
          <xm:sqref>H134:I134</xm:sqref>
        </x14:conditionalFormatting>
        <x14:conditionalFormatting xmlns:xm="http://schemas.microsoft.com/office/excel/2006/main">
          <x14:cfRule type="expression" priority="1814" id="{BE79F99A-B9A8-4F44-995C-A4152798E298}">
            <xm:f>NOT(Projektgrundlagen!$I$25)</xm:f>
            <x14:dxf>
              <font>
                <strike/>
                <color theme="0" tint="-0.14996795556505021"/>
              </font>
              <fill>
                <patternFill>
                  <bgColor theme="0"/>
                </patternFill>
              </fill>
            </x14:dxf>
          </x14:cfRule>
          <xm:sqref>H137:I137</xm:sqref>
        </x14:conditionalFormatting>
        <x14:conditionalFormatting xmlns:xm="http://schemas.microsoft.com/office/excel/2006/main">
          <x14:cfRule type="expression" priority="1788" id="{D6553DA4-FC35-4226-BA1C-8B914FE26B0E}">
            <xm:f>NOT(Projektgrundlagen!$I$25)</xm:f>
            <x14:dxf>
              <font>
                <strike/>
                <color theme="0" tint="-0.14996795556505021"/>
              </font>
              <fill>
                <patternFill>
                  <bgColor theme="0"/>
                </patternFill>
              </fill>
            </x14:dxf>
          </x14:cfRule>
          <xm:sqref>H140:I140</xm:sqref>
        </x14:conditionalFormatting>
        <x14:conditionalFormatting xmlns:xm="http://schemas.microsoft.com/office/excel/2006/main">
          <x14:cfRule type="expression" priority="1770" id="{2DC9929B-754E-4810-AC25-D7ADDC41188D}">
            <xm:f>NOT(Projektgrundlagen!$I$25)</xm:f>
            <x14:dxf>
              <font>
                <strike/>
                <color theme="0" tint="-0.14996795556505021"/>
              </font>
              <fill>
                <patternFill>
                  <bgColor theme="0"/>
                </patternFill>
              </fill>
            </x14:dxf>
          </x14:cfRule>
          <xm:sqref>H144:I144</xm:sqref>
        </x14:conditionalFormatting>
        <x14:conditionalFormatting xmlns:xm="http://schemas.microsoft.com/office/excel/2006/main">
          <x14:cfRule type="expression" priority="1612" id="{8D495ACB-0D06-4903-A508-A5640A6028E8}">
            <xm:f>NOT(Projektgrundlagen!$I$25)</xm:f>
            <x14:dxf>
              <font>
                <strike/>
                <color theme="0" tint="-0.14996795556505021"/>
              </font>
              <fill>
                <patternFill>
                  <bgColor theme="0"/>
                </patternFill>
              </fill>
            </x14:dxf>
          </x14:cfRule>
          <xm:sqref>H147:I147</xm:sqref>
        </x14:conditionalFormatting>
        <x14:conditionalFormatting xmlns:xm="http://schemas.microsoft.com/office/excel/2006/main">
          <x14:cfRule type="expression" priority="1590" id="{A68488E3-5AD6-431C-BA39-A86D32D976EB}">
            <xm:f>NOT(Projektgrundlagen!$I$25)</xm:f>
            <x14:dxf>
              <font>
                <strike/>
                <color theme="0" tint="-0.14996795556505021"/>
              </font>
              <fill>
                <patternFill>
                  <bgColor theme="0"/>
                </patternFill>
              </fill>
            </x14:dxf>
          </x14:cfRule>
          <xm:sqref>H150:I150</xm:sqref>
        </x14:conditionalFormatting>
        <x14:conditionalFormatting xmlns:xm="http://schemas.microsoft.com/office/excel/2006/main">
          <x14:cfRule type="expression" priority="1572" id="{9FEFAC84-C643-4C79-ADAF-C077B62C173E}">
            <xm:f>NOT(Projektgrundlagen!$I$25)</xm:f>
            <x14:dxf>
              <font>
                <strike/>
                <color theme="0" tint="-0.14996795556505021"/>
              </font>
              <fill>
                <patternFill>
                  <bgColor theme="0"/>
                </patternFill>
              </fill>
            </x14:dxf>
          </x14:cfRule>
          <xm:sqref>H153:I153</xm:sqref>
        </x14:conditionalFormatting>
        <x14:conditionalFormatting xmlns:xm="http://schemas.microsoft.com/office/excel/2006/main">
          <x14:cfRule type="expression" priority="1546" id="{144BA751-7D6F-4C0D-9253-41001A3420F1}">
            <xm:f>NOT(Projektgrundlagen!$I$25)</xm:f>
            <x14:dxf>
              <font>
                <strike/>
                <color theme="0" tint="-0.14996795556505021"/>
              </font>
              <fill>
                <patternFill>
                  <bgColor theme="0"/>
                </patternFill>
              </fill>
            </x14:dxf>
          </x14:cfRule>
          <xm:sqref>H156:I156</xm:sqref>
        </x14:conditionalFormatting>
        <x14:conditionalFormatting xmlns:xm="http://schemas.microsoft.com/office/excel/2006/main">
          <x14:cfRule type="expression" priority="1528" id="{FC954A40-6522-4A46-9D2D-F99CC64DFF98}">
            <xm:f>NOT(Projektgrundlagen!$I$25)</xm:f>
            <x14:dxf>
              <font>
                <strike/>
                <color theme="0" tint="-0.14996795556505021"/>
              </font>
              <fill>
                <patternFill>
                  <bgColor theme="0"/>
                </patternFill>
              </fill>
            </x14:dxf>
          </x14:cfRule>
          <xm:sqref>H159:I159</xm:sqref>
        </x14:conditionalFormatting>
        <x14:conditionalFormatting xmlns:xm="http://schemas.microsoft.com/office/excel/2006/main">
          <x14:cfRule type="expression" priority="1502" id="{DAC3633B-A486-4336-A027-00B585991526}">
            <xm:f>NOT(Projektgrundlagen!$I$25)</xm:f>
            <x14:dxf>
              <font>
                <strike/>
                <color theme="0" tint="-0.14996795556505021"/>
              </font>
              <fill>
                <patternFill>
                  <bgColor theme="0"/>
                </patternFill>
              </fill>
            </x14:dxf>
          </x14:cfRule>
          <xm:sqref>H162:I162</xm:sqref>
        </x14:conditionalFormatting>
        <x14:conditionalFormatting xmlns:xm="http://schemas.microsoft.com/office/excel/2006/main">
          <x14:cfRule type="expression" priority="1484" id="{4C224A1F-65F5-4361-8130-408E2A7FE67A}">
            <xm:f>NOT(Projektgrundlagen!$I$25)</xm:f>
            <x14:dxf>
              <font>
                <strike/>
                <color theme="0" tint="-0.14996795556505021"/>
              </font>
              <fill>
                <patternFill>
                  <bgColor theme="0"/>
                </patternFill>
              </fill>
            </x14:dxf>
          </x14:cfRule>
          <xm:sqref>H165:I165</xm:sqref>
        </x14:conditionalFormatting>
        <x14:conditionalFormatting xmlns:xm="http://schemas.microsoft.com/office/excel/2006/main">
          <x14:cfRule type="expression" priority="1458" id="{0F9D1A4C-F129-4DFC-B6D5-D87AFFF141EB}">
            <xm:f>NOT(Projektgrundlagen!$I$25)</xm:f>
            <x14:dxf>
              <font>
                <strike/>
                <color theme="0" tint="-0.14996795556505021"/>
              </font>
              <fill>
                <patternFill>
                  <bgColor theme="0"/>
                </patternFill>
              </fill>
            </x14:dxf>
          </x14:cfRule>
          <xm:sqref>H169:I169</xm:sqref>
        </x14:conditionalFormatting>
        <x14:conditionalFormatting xmlns:xm="http://schemas.microsoft.com/office/excel/2006/main">
          <x14:cfRule type="expression" priority="1440" id="{11A614C5-3CCD-40C2-A8F4-96D15F0CBF1D}">
            <xm:f>NOT(Projektgrundlagen!$I$25)</xm:f>
            <x14:dxf>
              <font>
                <strike/>
                <color theme="0" tint="-0.14996795556505021"/>
              </font>
              <fill>
                <patternFill>
                  <bgColor theme="0"/>
                </patternFill>
              </fill>
            </x14:dxf>
          </x14:cfRule>
          <xm:sqref>H172:I172</xm:sqref>
        </x14:conditionalFormatting>
        <x14:conditionalFormatting xmlns:xm="http://schemas.microsoft.com/office/excel/2006/main">
          <x14:cfRule type="expression" priority="1744" id="{4644776B-EBC0-435D-B398-C77806BB2A1D}">
            <xm:f>NOT(Projektgrundlagen!$I$25)</xm:f>
            <x14:dxf>
              <font>
                <strike/>
                <color theme="0" tint="-0.14996795556505021"/>
              </font>
              <fill>
                <patternFill>
                  <bgColor theme="0"/>
                </patternFill>
              </fill>
            </x14:dxf>
          </x14:cfRule>
          <xm:sqref>H176:I176</xm:sqref>
        </x14:conditionalFormatting>
        <x14:conditionalFormatting xmlns:xm="http://schemas.microsoft.com/office/excel/2006/main">
          <x14:cfRule type="expression" priority="1726" id="{8862312F-35CA-462F-ABFD-AC2A8B1DF27B}">
            <xm:f>NOT(Projektgrundlagen!$I$25)</xm:f>
            <x14:dxf>
              <font>
                <strike/>
                <color theme="0" tint="-0.14996795556505021"/>
              </font>
              <fill>
                <patternFill>
                  <bgColor theme="0"/>
                </patternFill>
              </fill>
            </x14:dxf>
          </x14:cfRule>
          <xm:sqref>H179:I179</xm:sqref>
        </x14:conditionalFormatting>
        <x14:conditionalFormatting xmlns:xm="http://schemas.microsoft.com/office/excel/2006/main">
          <x14:cfRule type="expression" priority="1700" id="{FCA602C9-C0B1-4562-B138-FCDEE719EEF6}">
            <xm:f>NOT(Projektgrundlagen!$I$25)</xm:f>
            <x14:dxf>
              <font>
                <strike/>
                <color theme="0" tint="-0.14996795556505021"/>
              </font>
              <fill>
                <patternFill>
                  <bgColor theme="0"/>
                </patternFill>
              </fill>
            </x14:dxf>
          </x14:cfRule>
          <xm:sqref>H182:I182</xm:sqref>
        </x14:conditionalFormatting>
        <x14:conditionalFormatting xmlns:xm="http://schemas.microsoft.com/office/excel/2006/main">
          <x14:cfRule type="expression" priority="1682" id="{22EB9401-BA6F-402D-9775-DFECAE7F8C8B}">
            <xm:f>NOT(Projektgrundlagen!$I$25)</xm:f>
            <x14:dxf>
              <font>
                <strike/>
                <color theme="0" tint="-0.14996795556505021"/>
              </font>
              <fill>
                <patternFill>
                  <bgColor theme="0"/>
                </patternFill>
              </fill>
            </x14:dxf>
          </x14:cfRule>
          <xm:sqref>H186:I186</xm:sqref>
        </x14:conditionalFormatting>
        <x14:conditionalFormatting xmlns:xm="http://schemas.microsoft.com/office/excel/2006/main">
          <x14:cfRule type="expression" priority="1656" id="{68C7D7FB-48F9-491B-AAA6-EBF5FEFA75EA}">
            <xm:f>NOT(Projektgrundlagen!$I$25)</xm:f>
            <x14:dxf>
              <font>
                <strike/>
                <color theme="0" tint="-0.14996795556505021"/>
              </font>
              <fill>
                <patternFill>
                  <bgColor theme="0"/>
                </patternFill>
              </fill>
            </x14:dxf>
          </x14:cfRule>
          <xm:sqref>H189:I189</xm:sqref>
        </x14:conditionalFormatting>
        <x14:conditionalFormatting xmlns:xm="http://schemas.microsoft.com/office/excel/2006/main">
          <x14:cfRule type="expression" priority="1638" id="{70D00C68-AFE8-489F-9AA4-A8F0A5B591BB}">
            <xm:f>NOT(Projektgrundlagen!$I$25)</xm:f>
            <x14:dxf>
              <font>
                <strike/>
                <color theme="0" tint="-0.14996795556505021"/>
              </font>
              <fill>
                <patternFill>
                  <bgColor theme="0"/>
                </patternFill>
              </fill>
            </x14:dxf>
          </x14:cfRule>
          <xm:sqref>H192:I192</xm:sqref>
        </x14:conditionalFormatting>
        <x14:conditionalFormatting xmlns:xm="http://schemas.microsoft.com/office/excel/2006/main">
          <x14:cfRule type="expression" priority="1414" id="{34474C0E-3D0D-44D8-BDE7-732B03C6CDF1}">
            <xm:f>NOT(Projektgrundlagen!$I$25)</xm:f>
            <x14:dxf>
              <font>
                <strike/>
                <color theme="0" tint="-0.14996795556505021"/>
              </font>
              <fill>
                <patternFill>
                  <bgColor theme="0"/>
                </patternFill>
              </fill>
            </x14:dxf>
          </x14:cfRule>
          <xm:sqref>H196:I196</xm:sqref>
        </x14:conditionalFormatting>
        <x14:conditionalFormatting xmlns:xm="http://schemas.microsoft.com/office/excel/2006/main">
          <x14:cfRule type="expression" priority="1392" id="{7FEFAEE4-C011-4BF5-BFDD-2F9511B41B9F}">
            <xm:f>NOT(Projektgrundlagen!$I$25)</xm:f>
            <x14:dxf>
              <font>
                <strike/>
                <color theme="0" tint="-0.14996795556505021"/>
              </font>
              <fill>
                <patternFill>
                  <bgColor theme="0"/>
                </patternFill>
              </fill>
            </x14:dxf>
          </x14:cfRule>
          <xm:sqref>H199:I199</xm:sqref>
        </x14:conditionalFormatting>
        <x14:conditionalFormatting xmlns:xm="http://schemas.microsoft.com/office/excel/2006/main">
          <x14:cfRule type="expression" priority="1374" id="{B4190138-DF67-4AB1-94E5-7996553D16B6}">
            <xm:f>NOT(Projektgrundlagen!$I$25)</xm:f>
            <x14:dxf>
              <font>
                <strike/>
                <color theme="0" tint="-0.14996795556505021"/>
              </font>
              <fill>
                <patternFill>
                  <bgColor theme="0"/>
                </patternFill>
              </fill>
            </x14:dxf>
          </x14:cfRule>
          <xm:sqref>H202:I202</xm:sqref>
        </x14:conditionalFormatting>
        <x14:conditionalFormatting xmlns:xm="http://schemas.microsoft.com/office/excel/2006/main">
          <x14:cfRule type="expression" priority="1348" id="{2ACD91B5-90B1-4321-B78E-C6888A846AED}">
            <xm:f>NOT(Projektgrundlagen!$I$25)</xm:f>
            <x14:dxf>
              <font>
                <strike/>
                <color theme="0" tint="-0.14996795556505021"/>
              </font>
              <fill>
                <patternFill>
                  <bgColor theme="0"/>
                </patternFill>
              </fill>
            </x14:dxf>
          </x14:cfRule>
          <xm:sqref>H205:I205</xm:sqref>
        </x14:conditionalFormatting>
        <x14:conditionalFormatting xmlns:xm="http://schemas.microsoft.com/office/excel/2006/main">
          <x14:cfRule type="expression" priority="1330" id="{F0C9A2BF-021C-4391-B3FC-6070E907969D}">
            <xm:f>NOT(Projektgrundlagen!$I$25)</xm:f>
            <x14:dxf>
              <font>
                <strike/>
                <color theme="0" tint="-0.14996795556505021"/>
              </font>
              <fill>
                <patternFill>
                  <bgColor theme="0"/>
                </patternFill>
              </fill>
            </x14:dxf>
          </x14:cfRule>
          <xm:sqref>H208:I208</xm:sqref>
        </x14:conditionalFormatting>
        <x14:conditionalFormatting xmlns:xm="http://schemas.microsoft.com/office/excel/2006/main">
          <x14:cfRule type="expression" priority="1304" id="{99EE7BA7-9287-4843-AB61-2812CA722669}">
            <xm:f>NOT(Projektgrundlagen!$I$25)</xm:f>
            <x14:dxf>
              <font>
                <strike/>
                <color theme="0" tint="-0.14996795556505021"/>
              </font>
              <fill>
                <patternFill>
                  <bgColor theme="0"/>
                </patternFill>
              </fill>
            </x14:dxf>
          </x14:cfRule>
          <xm:sqref>H211:I211</xm:sqref>
        </x14:conditionalFormatting>
        <x14:conditionalFormatting xmlns:xm="http://schemas.microsoft.com/office/excel/2006/main">
          <x14:cfRule type="expression" priority="1286" id="{622B1264-4A4E-4228-9277-FB492DC5E5D9}">
            <xm:f>NOT(Projektgrundlagen!$I$25)</xm:f>
            <x14:dxf>
              <font>
                <strike/>
                <color theme="0" tint="-0.14996795556505021"/>
              </font>
              <fill>
                <patternFill>
                  <bgColor theme="0"/>
                </patternFill>
              </fill>
            </x14:dxf>
          </x14:cfRule>
          <xm:sqref>H214:I214</xm:sqref>
        </x14:conditionalFormatting>
        <x14:conditionalFormatting xmlns:xm="http://schemas.microsoft.com/office/excel/2006/main">
          <x14:cfRule type="expression" priority="1260" id="{0A3D25A8-CF1D-45BE-89B7-9325B49623FF}">
            <xm:f>NOT(Projektgrundlagen!$I$25)</xm:f>
            <x14:dxf>
              <font>
                <strike/>
                <color theme="0" tint="-0.14996795556505021"/>
              </font>
              <fill>
                <patternFill>
                  <bgColor theme="0"/>
                </patternFill>
              </fill>
            </x14:dxf>
          </x14:cfRule>
          <xm:sqref>H217:I217</xm:sqref>
        </x14:conditionalFormatting>
        <x14:conditionalFormatting xmlns:xm="http://schemas.microsoft.com/office/excel/2006/main">
          <x14:cfRule type="expression" priority="1242" id="{F85FF941-58D3-4A73-9B77-89BDA77769AE}">
            <xm:f>NOT(Projektgrundlagen!$I$25)</xm:f>
            <x14:dxf>
              <font>
                <strike/>
                <color theme="0" tint="-0.14996795556505021"/>
              </font>
              <fill>
                <patternFill>
                  <bgColor theme="0"/>
                </patternFill>
              </fill>
            </x14:dxf>
          </x14:cfRule>
          <xm:sqref>H220:I220</xm:sqref>
        </x14:conditionalFormatting>
        <x14:conditionalFormatting xmlns:xm="http://schemas.microsoft.com/office/excel/2006/main">
          <x14:cfRule type="expression" priority="1084" id="{C8694449-C35A-4842-9400-8F4268E1C038}">
            <xm:f>NOT(Projektgrundlagen!$I$25)</xm:f>
            <x14:dxf>
              <font>
                <strike/>
                <color theme="0" tint="-0.14996795556505021"/>
              </font>
              <fill>
                <patternFill>
                  <bgColor theme="0"/>
                </patternFill>
              </fill>
            </x14:dxf>
          </x14:cfRule>
          <xm:sqref>H224:I224</xm:sqref>
        </x14:conditionalFormatting>
        <x14:conditionalFormatting xmlns:xm="http://schemas.microsoft.com/office/excel/2006/main">
          <x14:cfRule type="expression" priority="1062" id="{F9D407EE-B941-48F6-A240-830798578923}">
            <xm:f>NOT(Projektgrundlagen!$I$25)</xm:f>
            <x14:dxf>
              <font>
                <strike/>
                <color theme="0" tint="-0.14996795556505021"/>
              </font>
              <fill>
                <patternFill>
                  <bgColor theme="0"/>
                </patternFill>
              </fill>
            </x14:dxf>
          </x14:cfRule>
          <xm:sqref>H227:I227</xm:sqref>
        </x14:conditionalFormatting>
        <x14:conditionalFormatting xmlns:xm="http://schemas.microsoft.com/office/excel/2006/main">
          <x14:cfRule type="expression" priority="1044" id="{C029A768-731E-46DE-81DF-2D506787A646}">
            <xm:f>NOT(Projektgrundlagen!$I$25)</xm:f>
            <x14:dxf>
              <font>
                <strike/>
                <color theme="0" tint="-0.14996795556505021"/>
              </font>
              <fill>
                <patternFill>
                  <bgColor theme="0"/>
                </patternFill>
              </fill>
            </x14:dxf>
          </x14:cfRule>
          <xm:sqref>H231:I231</xm:sqref>
        </x14:conditionalFormatting>
        <x14:conditionalFormatting xmlns:xm="http://schemas.microsoft.com/office/excel/2006/main">
          <x14:cfRule type="expression" priority="1018" id="{521B329A-D08E-4F9F-89D2-7E9A92291A68}">
            <xm:f>NOT(Projektgrundlagen!$I$25)</xm:f>
            <x14:dxf>
              <font>
                <strike/>
                <color theme="0" tint="-0.14996795556505021"/>
              </font>
              <fill>
                <patternFill>
                  <bgColor theme="0"/>
                </patternFill>
              </fill>
            </x14:dxf>
          </x14:cfRule>
          <xm:sqref>H235:I235</xm:sqref>
        </x14:conditionalFormatting>
        <x14:conditionalFormatting xmlns:xm="http://schemas.microsoft.com/office/excel/2006/main">
          <x14:cfRule type="expression" priority="1000" id="{49A3755A-B8F2-4B4D-A508-D287B9386261}">
            <xm:f>NOT(Projektgrundlagen!$I$25)</xm:f>
            <x14:dxf>
              <font>
                <strike/>
                <color theme="0" tint="-0.14996795556505021"/>
              </font>
              <fill>
                <patternFill>
                  <bgColor theme="0"/>
                </patternFill>
              </fill>
            </x14:dxf>
          </x14:cfRule>
          <xm:sqref>H238:I238</xm:sqref>
        </x14:conditionalFormatting>
        <x14:conditionalFormatting xmlns:xm="http://schemas.microsoft.com/office/excel/2006/main">
          <x14:cfRule type="expression" priority="974" id="{F16CBD91-FC32-4716-81FD-DFBF4821B390}">
            <xm:f>NOT(Projektgrundlagen!$I$25)</xm:f>
            <x14:dxf>
              <font>
                <strike/>
                <color theme="0" tint="-0.14996795556505021"/>
              </font>
              <fill>
                <patternFill>
                  <bgColor theme="0"/>
                </patternFill>
              </fill>
            </x14:dxf>
          </x14:cfRule>
          <xm:sqref>H241:I241</xm:sqref>
        </x14:conditionalFormatting>
        <x14:conditionalFormatting xmlns:xm="http://schemas.microsoft.com/office/excel/2006/main">
          <x14:cfRule type="expression" priority="956" id="{8A8C6B35-CBE9-4CD8-A075-2E40FB82C47D}">
            <xm:f>NOT(Projektgrundlagen!$I$25)</xm:f>
            <x14:dxf>
              <font>
                <strike/>
                <color theme="0" tint="-0.14996795556505021"/>
              </font>
              <fill>
                <patternFill>
                  <bgColor theme="0"/>
                </patternFill>
              </fill>
            </x14:dxf>
          </x14:cfRule>
          <xm:sqref>H244:I244</xm:sqref>
        </x14:conditionalFormatting>
        <x14:conditionalFormatting xmlns:xm="http://schemas.microsoft.com/office/excel/2006/main">
          <x14:cfRule type="expression" priority="930" id="{1E7666AB-1BC1-4D1F-9528-5E0DD6BACED6}">
            <xm:f>NOT(Projektgrundlagen!$I$25)</xm:f>
            <x14:dxf>
              <font>
                <strike/>
                <color theme="0" tint="-0.14996795556505021"/>
              </font>
              <fill>
                <patternFill>
                  <bgColor theme="0"/>
                </patternFill>
              </fill>
            </x14:dxf>
          </x14:cfRule>
          <xm:sqref>H248:I248</xm:sqref>
        </x14:conditionalFormatting>
        <x14:conditionalFormatting xmlns:xm="http://schemas.microsoft.com/office/excel/2006/main">
          <x14:cfRule type="expression" priority="912" id="{C1801793-A74E-4D02-9617-F87C35A435C7}">
            <xm:f>NOT(Projektgrundlagen!$I$25)</xm:f>
            <x14:dxf>
              <font>
                <strike/>
                <color theme="0" tint="-0.14996795556505021"/>
              </font>
              <fill>
                <patternFill>
                  <bgColor theme="0"/>
                </patternFill>
              </fill>
            </x14:dxf>
          </x14:cfRule>
          <xm:sqref>H251:I251</xm:sqref>
        </x14:conditionalFormatting>
        <x14:conditionalFormatting xmlns:xm="http://schemas.microsoft.com/office/excel/2006/main">
          <x14:cfRule type="expression" priority="1216" id="{814C1D47-21DE-4CF7-B0FC-9026011FC44A}">
            <xm:f>NOT(Projektgrundlagen!$I$25)</xm:f>
            <x14:dxf>
              <font>
                <strike/>
                <color theme="0" tint="-0.14996795556505021"/>
              </font>
              <fill>
                <patternFill>
                  <bgColor theme="0"/>
                </patternFill>
              </fill>
            </x14:dxf>
          </x14:cfRule>
          <xm:sqref>H254:I254</xm:sqref>
        </x14:conditionalFormatting>
        <x14:conditionalFormatting xmlns:xm="http://schemas.microsoft.com/office/excel/2006/main">
          <x14:cfRule type="expression" priority="1198" id="{78905093-1EA3-48CF-BB6D-AC5F7BCBD75C}">
            <xm:f>NOT(Projektgrundlagen!$I$25)</xm:f>
            <x14:dxf>
              <font>
                <strike/>
                <color theme="0" tint="-0.14996795556505021"/>
              </font>
              <fill>
                <patternFill>
                  <bgColor theme="0"/>
                </patternFill>
              </fill>
            </x14:dxf>
          </x14:cfRule>
          <xm:sqref>H258:I258</xm:sqref>
        </x14:conditionalFormatting>
        <x14:conditionalFormatting xmlns:xm="http://schemas.microsoft.com/office/excel/2006/main">
          <x14:cfRule type="expression" priority="1172" id="{BD444ECE-A940-47F8-977A-5762E241BF6C}">
            <xm:f>NOT(Projektgrundlagen!$I$25)</xm:f>
            <x14:dxf>
              <font>
                <strike/>
                <color theme="0" tint="-0.14996795556505021"/>
              </font>
              <fill>
                <patternFill>
                  <bgColor theme="0"/>
                </patternFill>
              </fill>
            </x14:dxf>
          </x14:cfRule>
          <xm:sqref>H261:I261</xm:sqref>
        </x14:conditionalFormatting>
        <x14:conditionalFormatting xmlns:xm="http://schemas.microsoft.com/office/excel/2006/main">
          <x14:cfRule type="expression" priority="1154" id="{34F01435-CCC0-40B7-8D36-89703AD701A8}">
            <xm:f>NOT(Projektgrundlagen!$I$25)</xm:f>
            <x14:dxf>
              <font>
                <strike/>
                <color theme="0" tint="-0.14996795556505021"/>
              </font>
              <fill>
                <patternFill>
                  <bgColor theme="0"/>
                </patternFill>
              </fill>
            </x14:dxf>
          </x14:cfRule>
          <xm:sqref>H264:I264</xm:sqref>
        </x14:conditionalFormatting>
        <x14:conditionalFormatting xmlns:xm="http://schemas.microsoft.com/office/excel/2006/main">
          <x14:cfRule type="expression" priority="1128" id="{10C74D4E-3925-41E3-A1E2-0C10B0A224A0}">
            <xm:f>NOT(Projektgrundlagen!$I$25)</xm:f>
            <x14:dxf>
              <font>
                <strike/>
                <color theme="0" tint="-0.14996795556505021"/>
              </font>
              <fill>
                <patternFill>
                  <bgColor theme="0"/>
                </patternFill>
              </fill>
            </x14:dxf>
          </x14:cfRule>
          <xm:sqref>H267:I267</xm:sqref>
        </x14:conditionalFormatting>
        <x14:conditionalFormatting xmlns:xm="http://schemas.microsoft.com/office/excel/2006/main">
          <x14:cfRule type="expression" priority="1110" id="{BB4DECA1-C2D1-48D1-A592-7C8E032D43EB}">
            <xm:f>NOT(Projektgrundlagen!$I$25)</xm:f>
            <x14:dxf>
              <font>
                <strike/>
                <color theme="0" tint="-0.14996795556505021"/>
              </font>
              <fill>
                <patternFill>
                  <bgColor theme="0"/>
                </patternFill>
              </fill>
            </x14:dxf>
          </x14:cfRule>
          <xm:sqref>H270:I270</xm:sqref>
        </x14:conditionalFormatting>
        <x14:conditionalFormatting xmlns:xm="http://schemas.microsoft.com/office/excel/2006/main">
          <x14:cfRule type="expression" priority="732" id="{309E283D-3CD0-4989-BF95-53E455E5A38B}">
            <xm:f>NOT(Projektgrundlagen!$I$25)</xm:f>
            <x14:dxf>
              <font>
                <strike/>
                <color theme="0" tint="-0.14996795556505021"/>
              </font>
              <fill>
                <patternFill>
                  <bgColor theme="0"/>
                </patternFill>
              </fill>
            </x14:dxf>
          </x14:cfRule>
          <xm:sqref>H273:I273</xm:sqref>
        </x14:conditionalFormatting>
        <x14:conditionalFormatting xmlns:xm="http://schemas.microsoft.com/office/excel/2006/main">
          <x14:cfRule type="expression" priority="710" id="{8C19FEEE-8C44-4CA2-9C6C-2DE09CAC0269}">
            <xm:f>NOT(Projektgrundlagen!$I$25)</xm:f>
            <x14:dxf>
              <font>
                <strike/>
                <color theme="0" tint="-0.14996795556505021"/>
              </font>
              <fill>
                <patternFill>
                  <bgColor theme="0"/>
                </patternFill>
              </fill>
            </x14:dxf>
          </x14:cfRule>
          <xm:sqref>H276:I276</xm:sqref>
        </x14:conditionalFormatting>
        <x14:conditionalFormatting xmlns:xm="http://schemas.microsoft.com/office/excel/2006/main">
          <x14:cfRule type="expression" priority="692" id="{F3B6622B-4528-4578-9427-CBC8C53EFA6F}">
            <xm:f>NOT(Projektgrundlagen!$I$25)</xm:f>
            <x14:dxf>
              <font>
                <strike/>
                <color theme="0" tint="-0.14996795556505021"/>
              </font>
              <fill>
                <patternFill>
                  <bgColor theme="0"/>
                </patternFill>
              </fill>
            </x14:dxf>
          </x14:cfRule>
          <xm:sqref>H279:I279</xm:sqref>
        </x14:conditionalFormatting>
        <x14:conditionalFormatting xmlns:xm="http://schemas.microsoft.com/office/excel/2006/main">
          <x14:cfRule type="expression" priority="666" id="{8D9EE61B-E78D-4AC2-8EE8-F083D6D93ED1}">
            <xm:f>NOT(Projektgrundlagen!$I$25)</xm:f>
            <x14:dxf>
              <font>
                <strike/>
                <color theme="0" tint="-0.14996795556505021"/>
              </font>
              <fill>
                <patternFill>
                  <bgColor theme="0"/>
                </patternFill>
              </fill>
            </x14:dxf>
          </x14:cfRule>
          <xm:sqref>H282:I282</xm:sqref>
        </x14:conditionalFormatting>
        <x14:conditionalFormatting xmlns:xm="http://schemas.microsoft.com/office/excel/2006/main">
          <x14:cfRule type="expression" priority="648" id="{0A746B6E-7038-4A01-BE87-BBDC252FF6C6}">
            <xm:f>NOT(Projektgrundlagen!$I$25)</xm:f>
            <x14:dxf>
              <font>
                <strike/>
                <color theme="0" tint="-0.14996795556505021"/>
              </font>
              <fill>
                <patternFill>
                  <bgColor theme="0"/>
                </patternFill>
              </fill>
            </x14:dxf>
          </x14:cfRule>
          <xm:sqref>H285:I285</xm:sqref>
        </x14:conditionalFormatting>
        <x14:conditionalFormatting xmlns:xm="http://schemas.microsoft.com/office/excel/2006/main">
          <x14:cfRule type="expression" priority="622" id="{056FBD73-3308-45B1-8D24-69973D19B5E4}">
            <xm:f>NOT(Projektgrundlagen!$I$25)</xm:f>
            <x14:dxf>
              <font>
                <strike/>
                <color theme="0" tint="-0.14996795556505021"/>
              </font>
              <fill>
                <patternFill>
                  <bgColor theme="0"/>
                </patternFill>
              </fill>
            </x14:dxf>
          </x14:cfRule>
          <xm:sqref>H288:I288</xm:sqref>
        </x14:conditionalFormatting>
        <x14:conditionalFormatting xmlns:xm="http://schemas.microsoft.com/office/excel/2006/main">
          <x14:cfRule type="expression" priority="600" id="{45E67DCF-70C3-4CB2-802C-FBCEC69D9D4F}">
            <xm:f>NOT(Projektgrundlagen!$I$25)</xm:f>
            <x14:dxf>
              <font>
                <strike/>
                <color theme="0" tint="-0.14996795556505021"/>
              </font>
              <fill>
                <patternFill>
                  <bgColor theme="0"/>
                </patternFill>
              </fill>
            </x14:dxf>
          </x14:cfRule>
          <xm:sqref>H291:I291</xm:sqref>
        </x14:conditionalFormatting>
        <x14:conditionalFormatting xmlns:xm="http://schemas.microsoft.com/office/excel/2006/main">
          <x14:cfRule type="expression" priority="582" id="{66349651-5D89-42FF-B046-5143D9CE601C}">
            <xm:f>NOT(Projektgrundlagen!$I$25)</xm:f>
            <x14:dxf>
              <font>
                <strike/>
                <color theme="0" tint="-0.14996795556505021"/>
              </font>
              <fill>
                <patternFill>
                  <bgColor theme="0"/>
                </patternFill>
              </fill>
            </x14:dxf>
          </x14:cfRule>
          <xm:sqref>H294:I294</xm:sqref>
        </x14:conditionalFormatting>
        <x14:conditionalFormatting xmlns:xm="http://schemas.microsoft.com/office/excel/2006/main">
          <x14:cfRule type="expression" priority="556" id="{9B6AD187-812C-4413-95B9-A8A6A81E4E02}">
            <xm:f>NOT(Projektgrundlagen!$I$25)</xm:f>
            <x14:dxf>
              <font>
                <strike/>
                <color theme="0" tint="-0.14996795556505021"/>
              </font>
              <fill>
                <patternFill>
                  <bgColor theme="0"/>
                </patternFill>
              </fill>
            </x14:dxf>
          </x14:cfRule>
          <xm:sqref>H297:I297</xm:sqref>
        </x14:conditionalFormatting>
        <x14:conditionalFormatting xmlns:xm="http://schemas.microsoft.com/office/excel/2006/main">
          <x14:cfRule type="expression" priority="538" id="{CD17BDDF-D606-46C7-B5CC-AABF66F63DC3}">
            <xm:f>NOT(Projektgrundlagen!$I$25)</xm:f>
            <x14:dxf>
              <font>
                <strike/>
                <color theme="0" tint="-0.14996795556505021"/>
              </font>
              <fill>
                <patternFill>
                  <bgColor theme="0"/>
                </patternFill>
              </fill>
            </x14:dxf>
          </x14:cfRule>
          <xm:sqref>H301:I301</xm:sqref>
        </x14:conditionalFormatting>
        <x14:conditionalFormatting xmlns:xm="http://schemas.microsoft.com/office/excel/2006/main">
          <x14:cfRule type="expression" priority="512" id="{4CB605CC-7ADF-4267-BAC4-EB00A05BF359}">
            <xm:f>NOT(Projektgrundlagen!$I$25)</xm:f>
            <x14:dxf>
              <font>
                <strike/>
                <color theme="0" tint="-0.14996795556505021"/>
              </font>
              <fill>
                <patternFill>
                  <bgColor theme="0"/>
                </patternFill>
              </fill>
            </x14:dxf>
          </x14:cfRule>
          <xm:sqref>H305:I305</xm:sqref>
        </x14:conditionalFormatting>
        <x14:conditionalFormatting xmlns:xm="http://schemas.microsoft.com/office/excel/2006/main">
          <x14:cfRule type="expression" priority="490" id="{692B0722-1101-4401-91D7-DD5DA5AF4487}">
            <xm:f>NOT(Projektgrundlagen!$I$25)</xm:f>
            <x14:dxf>
              <font>
                <strike/>
                <color theme="0" tint="-0.14996795556505021"/>
              </font>
              <fill>
                <patternFill>
                  <bgColor theme="0"/>
                </patternFill>
              </fill>
            </x14:dxf>
          </x14:cfRule>
          <xm:sqref>H311:I311</xm:sqref>
        </x14:conditionalFormatting>
        <x14:conditionalFormatting xmlns:xm="http://schemas.microsoft.com/office/excel/2006/main">
          <x14:cfRule type="expression" priority="472" id="{189E4E1C-F830-43F0-817E-BDD86E6AD2ED}">
            <xm:f>NOT(Projektgrundlagen!$I$25)</xm:f>
            <x14:dxf>
              <font>
                <strike/>
                <color theme="0" tint="-0.14996795556505021"/>
              </font>
              <fill>
                <patternFill>
                  <bgColor theme="0"/>
                </patternFill>
              </fill>
            </x14:dxf>
          </x14:cfRule>
          <xm:sqref>H314:I314</xm:sqref>
        </x14:conditionalFormatting>
        <x14:conditionalFormatting xmlns:xm="http://schemas.microsoft.com/office/excel/2006/main">
          <x14:cfRule type="expression" priority="446" id="{11DC0A31-B156-4AA9-86CD-8676FD2761C8}">
            <xm:f>NOT(Projektgrundlagen!$I$25)</xm:f>
            <x14:dxf>
              <font>
                <strike/>
                <color theme="0" tint="-0.14996795556505021"/>
              </font>
              <fill>
                <patternFill>
                  <bgColor theme="0"/>
                </patternFill>
              </fill>
            </x14:dxf>
          </x14:cfRule>
          <xm:sqref>H318:I318</xm:sqref>
        </x14:conditionalFormatting>
        <x14:conditionalFormatting xmlns:xm="http://schemas.microsoft.com/office/excel/2006/main">
          <x14:cfRule type="expression" priority="424" id="{28B3C798-AA18-4BC8-A311-D8CEFDF47EF8}">
            <xm:f>NOT(Projektgrundlagen!$I$25)</xm:f>
            <x14:dxf>
              <font>
                <strike/>
                <color theme="0" tint="-0.14996795556505021"/>
              </font>
              <fill>
                <patternFill>
                  <bgColor theme="0"/>
                </patternFill>
              </fill>
            </x14:dxf>
          </x14:cfRule>
          <xm:sqref>H321:I321</xm:sqref>
        </x14:conditionalFormatting>
        <x14:conditionalFormatting xmlns:xm="http://schemas.microsoft.com/office/excel/2006/main">
          <x14:cfRule type="expression" priority="406" id="{F82A7224-4C65-4897-83CF-E5977C26259D}">
            <xm:f>NOT(Projektgrundlagen!$I$25)</xm:f>
            <x14:dxf>
              <font>
                <strike/>
                <color theme="0" tint="-0.14996795556505021"/>
              </font>
              <fill>
                <patternFill>
                  <bgColor theme="0"/>
                </patternFill>
              </fill>
            </x14:dxf>
          </x14:cfRule>
          <xm:sqref>H324:I324</xm:sqref>
        </x14:conditionalFormatting>
        <x14:conditionalFormatting xmlns:xm="http://schemas.microsoft.com/office/excel/2006/main">
          <x14:cfRule type="expression" priority="380" id="{2D62CABC-C7B1-43ED-A41E-1FB759EB4E47}">
            <xm:f>NOT(Projektgrundlagen!$I$25)</xm:f>
            <x14:dxf>
              <font>
                <strike/>
                <color theme="0" tint="-0.14996795556505021"/>
              </font>
              <fill>
                <patternFill>
                  <bgColor theme="0"/>
                </patternFill>
              </fill>
            </x14:dxf>
          </x14:cfRule>
          <xm:sqref>H327:I327</xm:sqref>
        </x14:conditionalFormatting>
        <x14:conditionalFormatting xmlns:xm="http://schemas.microsoft.com/office/excel/2006/main">
          <x14:cfRule type="expression" priority="362" id="{B133F183-4E61-47A6-BD65-8A21AF53A984}">
            <xm:f>NOT(Projektgrundlagen!$I$25)</xm:f>
            <x14:dxf>
              <font>
                <strike/>
                <color theme="0" tint="-0.14996795556505021"/>
              </font>
              <fill>
                <patternFill>
                  <bgColor theme="0"/>
                </patternFill>
              </fill>
            </x14:dxf>
          </x14:cfRule>
          <xm:sqref>H330:I330</xm:sqref>
        </x14:conditionalFormatting>
        <x14:conditionalFormatting xmlns:xm="http://schemas.microsoft.com/office/excel/2006/main">
          <x14:cfRule type="expression" priority="318" id="{8F77423B-0234-4643-91B8-ABECD403EE67}">
            <xm:f>NOT(Projektgrundlagen!$I$25)</xm:f>
            <x14:dxf>
              <font>
                <strike/>
                <color theme="0" tint="-0.14996795556505021"/>
              </font>
              <fill>
                <patternFill>
                  <bgColor theme="0"/>
                </patternFill>
              </fill>
            </x14:dxf>
          </x14:cfRule>
          <xm:sqref>H334:I334</xm:sqref>
        </x14:conditionalFormatting>
        <x14:conditionalFormatting xmlns:xm="http://schemas.microsoft.com/office/excel/2006/main">
          <x14:cfRule type="expression" priority="296" id="{63E6FC73-9A03-4CEF-BE0B-9455A2F0622A}">
            <xm:f>NOT(Projektgrundlagen!$I$25)</xm:f>
            <x14:dxf>
              <font>
                <strike/>
                <color theme="0" tint="-0.14996795556505021"/>
              </font>
              <fill>
                <patternFill>
                  <bgColor theme="0"/>
                </patternFill>
              </fill>
            </x14:dxf>
          </x14:cfRule>
          <xm:sqref>H338:I338</xm:sqref>
        </x14:conditionalFormatting>
        <x14:conditionalFormatting xmlns:xm="http://schemas.microsoft.com/office/excel/2006/main">
          <x14:cfRule type="expression" priority="278" id="{57503A6E-C241-496B-BFE4-1E4916F3EBB3}">
            <xm:f>NOT(Projektgrundlagen!$I$25)</xm:f>
            <x14:dxf>
              <font>
                <strike/>
                <color theme="0" tint="-0.14996795556505021"/>
              </font>
              <fill>
                <patternFill>
                  <bgColor theme="0"/>
                </patternFill>
              </fill>
            </x14:dxf>
          </x14:cfRule>
          <xm:sqref>H342:I342</xm:sqref>
        </x14:conditionalFormatting>
        <x14:conditionalFormatting xmlns:xm="http://schemas.microsoft.com/office/excel/2006/main">
          <x14:cfRule type="expression" priority="252" id="{AB2C4CEC-B462-40C9-8A84-4FC0D10D1C25}">
            <xm:f>NOT(Projektgrundlagen!$I$25)</xm:f>
            <x14:dxf>
              <font>
                <strike/>
                <color theme="0" tint="-0.14996795556505021"/>
              </font>
              <fill>
                <patternFill>
                  <bgColor theme="0"/>
                </patternFill>
              </fill>
            </x14:dxf>
          </x14:cfRule>
          <xm:sqref>H346:I346</xm:sqref>
        </x14:conditionalFormatting>
        <x14:conditionalFormatting xmlns:xm="http://schemas.microsoft.com/office/excel/2006/main">
          <x14:cfRule type="expression" priority="234" id="{BE1F03A0-B979-4B90-B48D-1A54C8C6EECF}">
            <xm:f>NOT(Projektgrundlagen!$I$25)</xm:f>
            <x14:dxf>
              <font>
                <strike/>
                <color theme="0" tint="-0.14996795556505021"/>
              </font>
              <fill>
                <patternFill>
                  <bgColor theme="0"/>
                </patternFill>
              </fill>
            </x14:dxf>
          </x14:cfRule>
          <xm:sqref>H349:I349</xm:sqref>
        </x14:conditionalFormatting>
        <x14:conditionalFormatting xmlns:xm="http://schemas.microsoft.com/office/excel/2006/main">
          <x14:cfRule type="expression" priority="184" id="{58D1988E-9507-4D76-8AAC-2B487CE4F60A}">
            <xm:f>NOT(Projektgrundlagen!$I$25)</xm:f>
            <x14:dxf>
              <font>
                <strike/>
                <color theme="0" tint="-0.14996795556505021"/>
              </font>
              <fill>
                <patternFill>
                  <bgColor theme="0"/>
                </patternFill>
              </fill>
            </x14:dxf>
          </x14:cfRule>
          <xm:sqref>H352:I352</xm:sqref>
        </x14:conditionalFormatting>
        <x14:conditionalFormatting xmlns:xm="http://schemas.microsoft.com/office/excel/2006/main">
          <x14:cfRule type="expression" priority="166" id="{A17F2B6A-93FA-4779-AB8D-5AB3EACD22C0}">
            <xm:f>NOT(Projektgrundlagen!$I$25)</xm:f>
            <x14:dxf>
              <font>
                <strike/>
                <color theme="0" tint="-0.14996795556505021"/>
              </font>
              <fill>
                <patternFill>
                  <bgColor theme="0"/>
                </patternFill>
              </fill>
            </x14:dxf>
          </x14:cfRule>
          <xm:sqref>H356:I356</xm:sqref>
        </x14:conditionalFormatting>
        <x14:conditionalFormatting xmlns:xm="http://schemas.microsoft.com/office/excel/2006/main">
          <x14:cfRule type="expression" priority="138" id="{4EE8823E-3EF5-4D13-97FD-658415AF0B64}">
            <xm:f>NOT(Projektgrundlagen!$I$25)</xm:f>
            <x14:dxf>
              <font>
                <strike/>
                <color theme="0" tint="-0.14996795556505021"/>
              </font>
              <fill>
                <patternFill>
                  <bgColor theme="0"/>
                </patternFill>
              </fill>
            </x14:dxf>
          </x14:cfRule>
          <xm:sqref>H359:I359</xm:sqref>
        </x14:conditionalFormatting>
        <x14:conditionalFormatting xmlns:xm="http://schemas.microsoft.com/office/excel/2006/main">
          <x14:cfRule type="expression" priority="120" id="{C9A2B22A-554C-4D68-8F64-F475C0AEEBD6}">
            <xm:f>NOT(Projektgrundlagen!$I$25)</xm:f>
            <x14:dxf>
              <font>
                <strike/>
                <color theme="0" tint="-0.14996795556505021"/>
              </font>
              <fill>
                <patternFill>
                  <bgColor theme="0"/>
                </patternFill>
              </fill>
            </x14:dxf>
          </x14:cfRule>
          <xm:sqref>H363:I363</xm:sqref>
        </x14:conditionalFormatting>
        <x14:conditionalFormatting xmlns:xm="http://schemas.microsoft.com/office/excel/2006/main">
          <x14:cfRule type="expression" priority="5920" id="{970C0170-A908-4B19-B52E-E35E3370D6BC}">
            <xm:f>NOT(Projektgrundlagen!$I$25)</xm:f>
            <x14:dxf>
              <font>
                <strike/>
                <color theme="0" tint="-0.14996795556505021"/>
              </font>
              <fill>
                <patternFill>
                  <bgColor theme="0"/>
                </patternFill>
              </fill>
            </x14:dxf>
          </x14:cfRule>
          <xm:sqref>H367:I367</xm:sqref>
        </x14:conditionalFormatting>
        <x14:conditionalFormatting xmlns:xm="http://schemas.microsoft.com/office/excel/2006/main">
          <x14:cfRule type="expression" priority="5911" id="{362CC90C-C777-41A9-9560-4771CBF2D3EF}">
            <xm:f>NOT(Projektgrundlagen!$I$25)</xm:f>
            <x14:dxf>
              <font>
                <strike/>
                <color theme="0" tint="-0.14996795556505021"/>
              </font>
              <fill>
                <patternFill>
                  <bgColor theme="0"/>
                </patternFill>
              </fill>
            </x14:dxf>
          </x14:cfRule>
          <xm:sqref>H369:I369</xm:sqref>
        </x14:conditionalFormatting>
        <x14:conditionalFormatting xmlns:xm="http://schemas.microsoft.com/office/excel/2006/main">
          <x14:cfRule type="expression" priority="5902" id="{6D3EF41A-437B-44AC-95E2-D4816BA16AFE}">
            <xm:f>NOT(Projektgrundlagen!$I$25)</xm:f>
            <x14:dxf>
              <font>
                <strike/>
                <color theme="0" tint="-0.14996795556505021"/>
              </font>
              <fill>
                <patternFill>
                  <bgColor theme="0"/>
                </patternFill>
              </fill>
            </x14:dxf>
          </x14:cfRule>
          <xm:sqref>H371:I371</xm:sqref>
        </x14:conditionalFormatting>
        <x14:conditionalFormatting xmlns:xm="http://schemas.microsoft.com/office/excel/2006/main">
          <x14:cfRule type="expression" priority="5473" id="{03410DD0-A68D-4867-B411-88BD5E025BBD}">
            <xm:f>NOT(Projektgrundlagen!$I$25)</xm:f>
            <x14:dxf>
              <font>
                <strike/>
                <color theme="0" tint="-0.14996795556505021"/>
              </font>
              <fill>
                <patternFill>
                  <bgColor theme="0"/>
                </patternFill>
              </fill>
            </x14:dxf>
          </x14:cfRule>
          <xm:sqref>H376:I376</xm:sqref>
        </x14:conditionalFormatting>
        <x14:conditionalFormatting xmlns:xm="http://schemas.microsoft.com/office/excel/2006/main">
          <x14:cfRule type="expression" priority="5464" id="{D89AAA7F-EE74-4605-A38D-9798800C9A5D}">
            <xm:f>NOT(Projektgrundlagen!$I$25)</xm:f>
            <x14:dxf>
              <font>
                <strike/>
                <color theme="0" tint="-0.14996795556505021"/>
              </font>
              <fill>
                <patternFill>
                  <bgColor theme="0"/>
                </patternFill>
              </fill>
            </x14:dxf>
          </x14:cfRule>
          <xm:sqref>H380:I380</xm:sqref>
        </x14:conditionalFormatting>
        <x14:conditionalFormatting xmlns:xm="http://schemas.microsoft.com/office/excel/2006/main">
          <x14:cfRule type="expression" priority="5455" id="{869505FC-53E9-495D-B669-79DB57A69E11}">
            <xm:f>NOT(Projektgrundlagen!$I$25)</xm:f>
            <x14:dxf>
              <font>
                <strike/>
                <color theme="0" tint="-0.14996795556505021"/>
              </font>
              <fill>
                <patternFill>
                  <bgColor theme="0"/>
                </patternFill>
              </fill>
            </x14:dxf>
          </x14:cfRule>
          <xm:sqref>H383:I383</xm:sqref>
        </x14:conditionalFormatting>
        <x14:conditionalFormatting xmlns:xm="http://schemas.microsoft.com/office/excel/2006/main">
          <x14:cfRule type="expression" priority="5446" id="{6DFF8102-D35A-4979-8E8F-D423BD5D6C25}">
            <xm:f>NOT(Projektgrundlagen!$I$25)</xm:f>
            <x14:dxf>
              <font>
                <strike/>
                <color theme="0" tint="-0.14996795556505021"/>
              </font>
              <fill>
                <patternFill>
                  <bgColor theme="0"/>
                </patternFill>
              </fill>
            </x14:dxf>
          </x14:cfRule>
          <xm:sqref>H397:I397</xm:sqref>
        </x14:conditionalFormatting>
        <x14:conditionalFormatting xmlns:xm="http://schemas.microsoft.com/office/excel/2006/main">
          <x14:cfRule type="expression" priority="5437" id="{27B1FCE5-B031-48C9-B7E0-A311D32DCB94}">
            <xm:f>NOT(Projektgrundlagen!$I$25)</xm:f>
            <x14:dxf>
              <font>
                <strike/>
                <color theme="0" tint="-0.14996795556505021"/>
              </font>
              <fill>
                <patternFill>
                  <bgColor theme="0"/>
                </patternFill>
              </fill>
            </x14:dxf>
          </x14:cfRule>
          <xm:sqref>H400:I400</xm:sqref>
        </x14:conditionalFormatting>
        <x14:conditionalFormatting xmlns:xm="http://schemas.microsoft.com/office/excel/2006/main">
          <x14:cfRule type="expression" priority="5428" id="{EF66F968-E0A7-42FF-A02C-177A7EF3E592}">
            <xm:f>NOT(Projektgrundlagen!$I$25)</xm:f>
            <x14:dxf>
              <font>
                <strike/>
                <color theme="0" tint="-0.14996795556505021"/>
              </font>
              <fill>
                <patternFill>
                  <bgColor theme="0"/>
                </patternFill>
              </fill>
            </x14:dxf>
          </x14:cfRule>
          <xm:sqref>H403:I403</xm:sqref>
        </x14:conditionalFormatting>
        <x14:conditionalFormatting xmlns:xm="http://schemas.microsoft.com/office/excel/2006/main">
          <x14:cfRule type="expression" priority="827" id="{EF97AAA8-63E2-4E6E-9BF4-E4DACC4D6527}">
            <xm:f>NOT(Projektgrundlagen!$I$25)</xm:f>
            <x14:dxf>
              <font>
                <strike/>
                <color theme="0" tint="-0.14996795556505021"/>
              </font>
              <fill>
                <patternFill>
                  <bgColor theme="0"/>
                </patternFill>
              </fill>
            </x14:dxf>
          </x14:cfRule>
          <xm:sqref>H406:I406</xm:sqref>
        </x14:conditionalFormatting>
        <x14:conditionalFormatting xmlns:xm="http://schemas.microsoft.com/office/excel/2006/main">
          <x14:cfRule type="expression" priority="818" id="{AAD16E10-A752-460F-AF98-942FAB2903B2}">
            <xm:f>NOT(Projektgrundlagen!$I$25)</xm:f>
            <x14:dxf>
              <font>
                <strike/>
                <color theme="0" tint="-0.14996795556505021"/>
              </font>
              <fill>
                <patternFill>
                  <bgColor theme="0"/>
                </patternFill>
              </fill>
            </x14:dxf>
          </x14:cfRule>
          <xm:sqref>H409:I409</xm:sqref>
        </x14:conditionalFormatting>
        <x14:conditionalFormatting xmlns:xm="http://schemas.microsoft.com/office/excel/2006/main">
          <x14:cfRule type="expression" priority="5398" id="{D1FB702E-4F17-493F-9BEE-D71B77D6ED36}">
            <xm:f>NOT(Projektgrundlagen!$I$25)</xm:f>
            <x14:dxf>
              <font>
                <strike/>
                <color theme="0" tint="-0.14996795556505021"/>
              </font>
              <fill>
                <patternFill>
                  <bgColor theme="0"/>
                </patternFill>
              </fill>
            </x14:dxf>
          </x14:cfRule>
          <xm:sqref>H411:I411</xm:sqref>
        </x14:conditionalFormatting>
        <x14:conditionalFormatting xmlns:xm="http://schemas.microsoft.com/office/excel/2006/main">
          <x14:cfRule type="expression" priority="5420" id="{F073B5E1-E406-4263-B0CC-4872AF098BB3}">
            <xm:f>NOT(Projektgrundlagen!$I$25)</xm:f>
            <x14:dxf>
              <font>
                <strike/>
                <color theme="0" tint="-0.14996795556505021"/>
              </font>
              <fill>
                <patternFill>
                  <bgColor theme="0"/>
                </patternFill>
              </fill>
            </x14:dxf>
          </x14:cfRule>
          <xm:sqref>H413:I413</xm:sqref>
        </x14:conditionalFormatting>
        <x14:conditionalFormatting xmlns:xm="http://schemas.microsoft.com/office/excel/2006/main">
          <x14:cfRule type="expression" priority="5872" id="{4836CBDA-7D81-412C-A25D-16877B0951EB}">
            <xm:f>NOT(Projektgrundlagen!$I$25)</xm:f>
            <x14:dxf>
              <font>
                <strike/>
                <color theme="0" tint="-0.14996795556505021"/>
              </font>
              <fill>
                <patternFill>
                  <bgColor theme="0"/>
                </patternFill>
              </fill>
            </x14:dxf>
          </x14:cfRule>
          <xm:sqref>H418:I418</xm:sqref>
        </x14:conditionalFormatting>
        <x14:conditionalFormatting xmlns:xm="http://schemas.microsoft.com/office/excel/2006/main">
          <x14:cfRule type="expression" priority="5863" id="{649229B2-7185-435D-A216-CDFCA8C1CD50}">
            <xm:f>NOT(Projektgrundlagen!$I$25)</xm:f>
            <x14:dxf>
              <font>
                <strike/>
                <color theme="0" tint="-0.14996795556505021"/>
              </font>
              <fill>
                <patternFill>
                  <bgColor theme="0"/>
                </patternFill>
              </fill>
            </x14:dxf>
          </x14:cfRule>
          <xm:sqref>H426:I426</xm:sqref>
        </x14:conditionalFormatting>
        <x14:conditionalFormatting xmlns:xm="http://schemas.microsoft.com/office/excel/2006/main">
          <x14:cfRule type="expression" priority="5653" id="{838E674E-7BB2-4991-8839-1BE5E5E30F5C}">
            <xm:f>NOT(Projektgrundlagen!$I$25)</xm:f>
            <x14:dxf>
              <font>
                <strike/>
                <color theme="0" tint="-0.14996795556505021"/>
              </font>
              <fill>
                <patternFill>
                  <bgColor theme="0"/>
                </patternFill>
              </fill>
            </x14:dxf>
          </x14:cfRule>
          <xm:sqref>H429:I429</xm:sqref>
        </x14:conditionalFormatting>
        <x14:conditionalFormatting xmlns:xm="http://schemas.microsoft.com/office/excel/2006/main">
          <x14:cfRule type="expression" priority="7233" id="{3B8DE357-A3F6-4AE7-9D87-E48FB6793C47}">
            <xm:f>NOT(Projektgrundlagen!$I$25)</xm:f>
            <x14:dxf>
              <font>
                <strike/>
                <color theme="0" tint="-0.14996795556505021"/>
              </font>
              <fill>
                <patternFill>
                  <bgColor theme="0"/>
                </patternFill>
              </fill>
            </x14:dxf>
          </x14:cfRule>
          <xm:sqref>H432:I432 H438:I438 H443:I443 H20:I20 H23:I23 H26:I26 H28:I28 B14:C14 B20:C20 B23:C23 B26:C26 B28:C28 B432:C432 B438:C438 B443:C443</xm:sqref>
        </x14:conditionalFormatting>
        <x14:conditionalFormatting xmlns:xm="http://schemas.microsoft.com/office/excel/2006/main">
          <x14:cfRule type="expression" priority="5632" id="{B75D12DE-B866-4C52-B376-0E76FB9DFC61}">
            <xm:f>NOT(Projektgrundlagen!$I$25)</xm:f>
            <x14:dxf>
              <font>
                <strike/>
                <color theme="0" tint="-0.14996795556505021"/>
              </font>
              <fill>
                <patternFill>
                  <bgColor theme="0"/>
                </patternFill>
              </fill>
            </x14:dxf>
          </x14:cfRule>
          <xm:sqref>H435:I435</xm:sqref>
        </x14:conditionalFormatting>
        <x14:conditionalFormatting xmlns:xm="http://schemas.microsoft.com/office/excel/2006/main">
          <x14:cfRule type="expression" priority="5590" id="{12461C55-E6DB-4FDC-9074-4196C59695F1}">
            <xm:f>NOT(Projektgrundlagen!$I$25)</xm:f>
            <x14:dxf>
              <font>
                <strike/>
                <color theme="0" tint="-0.14996795556505021"/>
              </font>
              <fill>
                <patternFill>
                  <bgColor theme="0"/>
                </patternFill>
              </fill>
            </x14:dxf>
          </x14:cfRule>
          <xm:sqref>H441:I441</xm:sqref>
        </x14:conditionalFormatting>
        <x14:conditionalFormatting xmlns:xm="http://schemas.microsoft.com/office/excel/2006/main">
          <x14:cfRule type="expression" priority="5881" id="{91B30594-4B52-4B29-8534-22D212758692}">
            <xm:f>NOT(Projektgrundlagen!$I$25)</xm:f>
            <x14:dxf>
              <font>
                <strike/>
                <color theme="0" tint="-0.14996795556505021"/>
              </font>
              <fill>
                <patternFill>
                  <bgColor theme="0"/>
                </patternFill>
              </fill>
            </x14:dxf>
          </x14:cfRule>
          <xm:sqref>H445:I445</xm:sqref>
        </x14:conditionalFormatting>
        <x14:conditionalFormatting xmlns:xm="http://schemas.microsoft.com/office/excel/2006/main">
          <x14:cfRule type="expression" priority="4688" id="{954BD944-DAFD-4DD8-A1CE-0BE5C788D58A}">
            <xm:f>NOT(Projektgrundlagen!$I$25)</xm:f>
            <x14:dxf>
              <font>
                <strike/>
                <color theme="0" tint="-0.14996795556505021"/>
              </font>
              <fill>
                <patternFill>
                  <bgColor theme="0"/>
                </patternFill>
              </fill>
            </x14:dxf>
          </x14:cfRule>
          <xm:sqref>H450:I450</xm:sqref>
        </x14:conditionalFormatting>
        <x14:conditionalFormatting xmlns:xm="http://schemas.microsoft.com/office/excel/2006/main">
          <x14:cfRule type="expression" priority="4679" id="{D2DFB5E9-E868-48EF-A2C7-036FEA561584}">
            <xm:f>NOT(Projektgrundlagen!$I$25)</xm:f>
            <x14:dxf>
              <font>
                <strike/>
                <color theme="0" tint="-0.14996795556505021"/>
              </font>
              <fill>
                <patternFill>
                  <bgColor theme="0"/>
                </patternFill>
              </fill>
            </x14:dxf>
          </x14:cfRule>
          <xm:sqref>H453:I453</xm:sqref>
        </x14:conditionalFormatting>
        <x14:conditionalFormatting xmlns:xm="http://schemas.microsoft.com/office/excel/2006/main">
          <x14:cfRule type="expression" priority="4670" id="{E2429448-159E-452C-9CCE-B113F072FBA1}">
            <xm:f>NOT(Projektgrundlagen!$I$25)</xm:f>
            <x14:dxf>
              <font>
                <strike/>
                <color theme="0" tint="-0.14996795556505021"/>
              </font>
              <fill>
                <patternFill>
                  <bgColor theme="0"/>
                </patternFill>
              </fill>
            </x14:dxf>
          </x14:cfRule>
          <xm:sqref>H456:I456</xm:sqref>
        </x14:conditionalFormatting>
        <x14:conditionalFormatting xmlns:xm="http://schemas.microsoft.com/office/excel/2006/main">
          <x14:cfRule type="expression" priority="4661" id="{E27ED334-344B-4733-926A-13F20DF4D72B}">
            <xm:f>NOT(Projektgrundlagen!$I$25)</xm:f>
            <x14:dxf>
              <font>
                <strike/>
                <color theme="0" tint="-0.14996795556505021"/>
              </font>
              <fill>
                <patternFill>
                  <bgColor theme="0"/>
                </patternFill>
              </fill>
            </x14:dxf>
          </x14:cfRule>
          <xm:sqref>H459:I459</xm:sqref>
        </x14:conditionalFormatting>
        <x14:conditionalFormatting xmlns:xm="http://schemas.microsoft.com/office/excel/2006/main">
          <x14:cfRule type="expression" priority="4652" id="{2431CAEA-7508-431B-B81E-C8E1D700B321}">
            <xm:f>NOT(Projektgrundlagen!$I$25)</xm:f>
            <x14:dxf>
              <font>
                <strike/>
                <color theme="0" tint="-0.14996795556505021"/>
              </font>
              <fill>
                <patternFill>
                  <bgColor theme="0"/>
                </patternFill>
              </fill>
            </x14:dxf>
          </x14:cfRule>
          <xm:sqref>H461:I461</xm:sqref>
        </x14:conditionalFormatting>
        <x14:conditionalFormatting xmlns:xm="http://schemas.microsoft.com/office/excel/2006/main">
          <x14:cfRule type="expression" priority="4643" id="{81A6175F-704D-45C1-87D3-AB1D8D218DFF}">
            <xm:f>NOT(Projektgrundlagen!$I$25)</xm:f>
            <x14:dxf>
              <font>
                <strike/>
                <color theme="0" tint="-0.14996795556505021"/>
              </font>
              <fill>
                <patternFill>
                  <bgColor theme="0"/>
                </patternFill>
              </fill>
            </x14:dxf>
          </x14:cfRule>
          <xm:sqref>H463:I463</xm:sqref>
        </x14:conditionalFormatting>
        <x14:conditionalFormatting xmlns:xm="http://schemas.microsoft.com/office/excel/2006/main">
          <x14:cfRule type="expression" priority="6226" id="{8FF81EAE-6579-41DE-B5E4-62BA27F2D5A1}">
            <xm:f>Projektgrundlagen!$I$24</xm:f>
            <x14:dxf>
              <fill>
                <patternFill>
                  <bgColor theme="7" tint="0.79998168889431442"/>
                </patternFill>
              </fill>
            </x14:dxf>
          </x14:cfRule>
          <x14:cfRule type="expression" priority="6227" id="{632B8798-E1F6-46F7-903F-5F4FF1E50520}">
            <xm:f>Projektgrundlagen!$I$23</xm:f>
            <x14:dxf>
              <fill>
                <patternFill>
                  <bgColor theme="9" tint="0.79998168889431442"/>
                </patternFill>
              </fill>
            </x14:dxf>
          </x14:cfRule>
          <x14:cfRule type="expression" priority="6228" id="{9C16D805-9C2A-48AF-B32B-7BFD9ECCE41D}">
            <xm:f>Projektgrundlagen!$I$22</xm:f>
            <x14:dxf>
              <fill>
                <patternFill>
                  <bgColor theme="6" tint="0.79998168889431442"/>
                </patternFill>
              </fill>
            </x14:dxf>
          </x14:cfRule>
          <xm:sqref>L2:L9 B11:K11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1">
    <tabColor theme="1" tint="0.249977111117893"/>
    <pageSetUpPr fitToPage="1"/>
  </sheetPr>
  <dimension ref="A1:U194"/>
  <sheetViews>
    <sheetView showGridLines="0" topLeftCell="A46" zoomScaleNormal="100" zoomScaleSheetLayoutView="100" zoomScalePageLayoutView="118" workbookViewId="0">
      <selection activeCell="H15" sqref="H15"/>
    </sheetView>
  </sheetViews>
  <sheetFormatPr baseColWidth="10" defaultColWidth="0" defaultRowHeight="16.5" zeroHeight="1"/>
  <cols>
    <col min="1" max="1" width="5.7265625" style="186" customWidth="1"/>
    <col min="2" max="2" width="4.453125" style="405" customWidth="1"/>
    <col min="3" max="5" width="3.26953125" style="1" customWidth="1"/>
    <col min="6" max="6" width="22.26953125" style="1" customWidth="1"/>
    <col min="7" max="7" width="10.7265625" style="1" customWidth="1"/>
    <col min="8" max="10" width="19" style="1" customWidth="1"/>
    <col min="11" max="11" width="2.7265625" style="1" customWidth="1"/>
    <col min="12" max="12" width="12.54296875" style="76" hidden="1" customWidth="1"/>
    <col min="13" max="14" width="14.7265625" style="40" hidden="1" customWidth="1"/>
    <col min="15" max="15" width="16.54296875" style="40" hidden="1" customWidth="1"/>
    <col min="16" max="16" width="12.1796875" style="1" hidden="1" customWidth="1"/>
    <col min="17" max="17" width="12.453125" style="1" hidden="1" customWidth="1"/>
    <col min="18" max="23" width="11.26953125" style="1" hidden="1" customWidth="1"/>
    <col min="24" max="16384" width="11.26953125" style="1" hidden="1"/>
  </cols>
  <sheetData>
    <row r="1" spans="1:21"/>
    <row r="2" spans="1:21" ht="16.5" customHeight="1">
      <c r="B2" s="572" t="s">
        <v>205</v>
      </c>
      <c r="C2" s="572"/>
      <c r="D2" s="572"/>
      <c r="E2" s="572"/>
      <c r="F2" s="572"/>
      <c r="G2" s="572"/>
      <c r="H2" s="573"/>
      <c r="I2" s="182" t="str">
        <f>IF(Projektgrundlagen!F2="","",Projektgrundlagen!F2)</f>
        <v>VII.05.4-FL</v>
      </c>
      <c r="J2" s="122" t="s">
        <v>65</v>
      </c>
      <c r="K2" s="615" t="s">
        <v>61</v>
      </c>
      <c r="L2" s="440" t="s">
        <v>20</v>
      </c>
      <c r="P2" s="73" t="s">
        <v>58</v>
      </c>
      <c r="U2" s="73"/>
    </row>
    <row r="3" spans="1:21" ht="16.5" customHeight="1">
      <c r="B3" s="610" t="s">
        <v>639</v>
      </c>
      <c r="C3" s="610"/>
      <c r="D3" s="610"/>
      <c r="E3" s="610"/>
      <c r="F3" s="610"/>
      <c r="G3" s="610"/>
      <c r="H3" s="628"/>
      <c r="I3" s="502"/>
      <c r="J3" s="497"/>
      <c r="K3" s="616"/>
      <c r="L3" s="440"/>
      <c r="P3" s="73"/>
      <c r="U3" s="73"/>
    </row>
    <row r="4" spans="1:21" ht="16.5" customHeight="1">
      <c r="B4" s="623" t="s">
        <v>61</v>
      </c>
      <c r="C4" s="623"/>
      <c r="D4" s="623"/>
      <c r="E4" s="623"/>
      <c r="F4" s="623"/>
      <c r="G4" s="623"/>
      <c r="H4" s="624"/>
      <c r="I4" s="167" t="str">
        <f>IF(Projektgrundlagen!F4="","",Projektgrundlagen!F4)</f>
        <v>Vertragsnr.:</v>
      </c>
      <c r="J4" s="171" t="str">
        <f>IF(Projektgrundlagen!G4="","",Projektgrundlagen!G4)</f>
        <v/>
      </c>
      <c r="K4" s="616"/>
      <c r="P4" s="1" t="str">
        <f ca="1">MID(CELL("dateiname",A2),FIND("]",CELL("dateiname",A2))+1,255)</f>
        <v>E Honorarberechnung</v>
      </c>
    </row>
    <row r="5" spans="1:21" ht="7.5" customHeight="1">
      <c r="B5" s="406"/>
      <c r="C5" s="158"/>
      <c r="D5" s="158"/>
      <c r="E5" s="158"/>
      <c r="F5" s="158"/>
      <c r="G5" s="158"/>
      <c r="H5" s="157"/>
      <c r="I5" s="157"/>
      <c r="J5" s="157"/>
      <c r="K5" s="616"/>
    </row>
    <row r="6" spans="1:21">
      <c r="B6" s="553" t="str">
        <f>IF(Projektgrundlagen!B6="","",Projektgrundlagen!B6)</f>
        <v>Maßnahmennr:</v>
      </c>
      <c r="C6" s="554"/>
      <c r="D6" s="554"/>
      <c r="E6" s="554"/>
      <c r="F6" s="598" t="str">
        <f>IF(Projektgrundlagen!E6="","",Projektgrundlagen!E6)</f>
        <v/>
      </c>
      <c r="G6" s="598"/>
      <c r="H6" s="598"/>
      <c r="I6" s="164" t="str">
        <f>IF(Projektgrundlagen!F6="","",Projektgrundlagen!F6)</f>
        <v>Vergabenr.:</v>
      </c>
      <c r="J6" s="172" t="str">
        <f>IF(Projektgrundlagen!G6="","",Projektgrundlagen!G6)</f>
        <v/>
      </c>
      <c r="K6" s="616"/>
      <c r="P6" s="68"/>
    </row>
    <row r="7" spans="1:21">
      <c r="B7" s="555" t="str">
        <f>IF(Projektgrundlagen!B7="","",Projektgrundlagen!B7)</f>
        <v>Bauherr:</v>
      </c>
      <c r="C7" s="556"/>
      <c r="D7" s="556"/>
      <c r="E7" s="556"/>
      <c r="F7" s="626" t="str">
        <f>IF(Projektgrundlagen!E7="","",Projektgrundlagen!E7)</f>
        <v>Mittelfränkischen Eisenbahnbetriebs GmbH</v>
      </c>
      <c r="G7" s="626"/>
      <c r="H7" s="626"/>
      <c r="I7" s="626"/>
      <c r="J7" s="627"/>
      <c r="K7" s="616"/>
      <c r="P7" s="68"/>
    </row>
    <row r="8" spans="1:21">
      <c r="B8" s="557"/>
      <c r="C8" s="558"/>
      <c r="D8" s="558"/>
      <c r="E8" s="558"/>
      <c r="F8" s="619" t="str">
        <f>IF(Projektgrundlagen!E8="","",Projektgrundlagen!E8)</f>
        <v>Reaktivierung der Bahnstrecke 5331 im Abschnitt Wilburgstetten - Dombühl für den SPNV</v>
      </c>
      <c r="G8" s="619"/>
      <c r="H8" s="619"/>
      <c r="I8" s="619"/>
      <c r="J8" s="620"/>
      <c r="K8" s="616"/>
    </row>
    <row r="9" spans="1:21">
      <c r="B9" s="570" t="s">
        <v>39</v>
      </c>
      <c r="C9" s="571"/>
      <c r="D9" s="571"/>
      <c r="E9" s="571"/>
      <c r="F9" s="621" t="str">
        <f>IF(Projektgrundlagen!E9="","",Projektgrundlagen!E9)</f>
        <v/>
      </c>
      <c r="G9" s="621"/>
      <c r="H9" s="621"/>
      <c r="I9" s="621"/>
      <c r="J9" s="622"/>
      <c r="K9" s="616"/>
      <c r="P9" s="68"/>
    </row>
    <row r="10" spans="1:21">
      <c r="B10" s="407"/>
      <c r="C10" s="143"/>
      <c r="D10" s="143"/>
      <c r="E10" s="143"/>
      <c r="F10" s="161"/>
      <c r="G10" s="161"/>
      <c r="H10" s="161"/>
      <c r="I10" s="161"/>
      <c r="J10" s="161"/>
    </row>
    <row r="11" spans="1:21" s="54" customFormat="1" ht="30" customHeight="1">
      <c r="A11" s="435"/>
      <c r="B11" s="625" t="s">
        <v>61</v>
      </c>
      <c r="C11" s="625"/>
      <c r="D11" s="625"/>
      <c r="E11" s="625"/>
      <c r="F11" s="625"/>
      <c r="G11" s="625"/>
      <c r="H11" s="625"/>
      <c r="I11" s="199"/>
      <c r="J11" s="199"/>
      <c r="K11" s="55"/>
      <c r="L11" s="55"/>
      <c r="M11" s="55"/>
      <c r="N11" s="55"/>
    </row>
    <row r="12" spans="1:21" ht="15" customHeight="1">
      <c r="A12" s="435"/>
      <c r="B12" s="447" t="s">
        <v>0</v>
      </c>
      <c r="C12" s="202"/>
      <c r="D12" s="119"/>
      <c r="E12" s="119"/>
      <c r="F12" s="200"/>
      <c r="G12" s="201"/>
      <c r="H12" s="202"/>
      <c r="I12" s="204"/>
      <c r="J12" s="203" t="s">
        <v>28</v>
      </c>
      <c r="L12" s="40"/>
    </row>
    <row r="13" spans="1:21" ht="7.5" customHeight="1">
      <c r="A13" s="435"/>
      <c r="B13" s="408"/>
      <c r="C13" s="2"/>
      <c r="D13" s="2"/>
      <c r="E13" s="2"/>
      <c r="F13" s="2"/>
      <c r="G13" s="2"/>
      <c r="H13" s="2"/>
      <c r="I13" s="2"/>
      <c r="J13" s="2"/>
    </row>
    <row r="14" spans="1:21" s="6" customFormat="1" ht="16.5" customHeight="1">
      <c r="A14" s="436"/>
      <c r="B14" s="409"/>
      <c r="C14" s="281" t="s">
        <v>42</v>
      </c>
      <c r="D14" s="282"/>
      <c r="E14" s="282"/>
      <c r="F14" s="282"/>
      <c r="G14" s="282"/>
      <c r="H14" s="282"/>
      <c r="I14" s="283"/>
      <c r="J14" s="284"/>
      <c r="L14" s="67"/>
      <c r="M14" s="67"/>
    </row>
    <row r="15" spans="1:21" customFormat="1" ht="16.5" customHeight="1">
      <c r="A15" s="437"/>
      <c r="B15" s="461" t="s">
        <v>159</v>
      </c>
      <c r="C15" s="281"/>
      <c r="D15" s="282"/>
      <c r="E15" s="282"/>
      <c r="F15" s="282"/>
      <c r="G15" s="282"/>
      <c r="H15" s="282"/>
      <c r="I15" s="283"/>
      <c r="J15" s="462"/>
      <c r="L15" s="40"/>
      <c r="M15" s="65"/>
      <c r="N15" s="65"/>
      <c r="O15" s="65"/>
    </row>
    <row r="16" spans="1:21" ht="16.5" customHeight="1">
      <c r="A16" s="435"/>
      <c r="B16" s="411">
        <v>3</v>
      </c>
      <c r="C16" s="245" t="s">
        <v>110</v>
      </c>
      <c r="D16" s="239"/>
      <c r="F16" s="239"/>
      <c r="G16" s="239"/>
      <c r="H16" s="239"/>
      <c r="I16" s="183"/>
      <c r="J16" s="271"/>
      <c r="M16" s="441" t="s">
        <v>40</v>
      </c>
      <c r="N16" s="441" t="s">
        <v>41</v>
      </c>
      <c r="O16" s="441"/>
    </row>
    <row r="17" spans="1:17" ht="16.5" customHeight="1">
      <c r="A17" s="432" t="str">
        <f>IF(COUNTIF($L$17:$L$18,TRUE)&lt;&gt;1,"è","")</f>
        <v/>
      </c>
      <c r="B17" s="416" t="s">
        <v>22</v>
      </c>
      <c r="C17" s="103"/>
      <c r="D17" s="617" t="s">
        <v>160</v>
      </c>
      <c r="E17" s="618"/>
      <c r="F17" s="618"/>
      <c r="G17" s="618"/>
      <c r="H17" s="618"/>
      <c r="I17" s="13"/>
      <c r="J17" s="271"/>
      <c r="L17" s="76" t="b">
        <v>1</v>
      </c>
      <c r="M17" s="55" t="b">
        <f>IF(COUNTIF(L17:L18,TRUE)=0,TRUE,FALSE)</f>
        <v>0</v>
      </c>
      <c r="N17" s="55" t="b">
        <f>IF(COUNTIF(L17:L18,TRUE)&gt;1,TRUE,FALSE)</f>
        <v>0</v>
      </c>
    </row>
    <row r="18" spans="1:17" ht="16.5" customHeight="1">
      <c r="A18" s="432" t="str">
        <f>IF(COUNTIF($L$17:$L$18,TRUE)&lt;&gt;1,"è","")</f>
        <v/>
      </c>
      <c r="B18" s="412" t="s">
        <v>109</v>
      </c>
      <c r="C18" s="103"/>
      <c r="D18" s="550" t="s">
        <v>141</v>
      </c>
      <c r="E18" s="551"/>
      <c r="F18" s="551"/>
      <c r="G18" s="551"/>
      <c r="H18" s="551"/>
      <c r="I18" s="280"/>
      <c r="J18" s="274"/>
      <c r="L18" s="76" t="b">
        <v>0</v>
      </c>
      <c r="M18" s="55"/>
      <c r="N18" s="55"/>
      <c r="O18" s="442"/>
      <c r="Q18" s="68"/>
    </row>
    <row r="19" spans="1:17" customFormat="1" ht="16.5" customHeight="1">
      <c r="A19" s="437"/>
      <c r="B19" s="461" t="s">
        <v>175</v>
      </c>
      <c r="C19" s="281"/>
      <c r="D19" s="282"/>
      <c r="E19" s="282"/>
      <c r="F19" s="282"/>
      <c r="G19" s="282"/>
      <c r="H19" s="282"/>
      <c r="I19" s="283"/>
      <c r="J19" s="462"/>
      <c r="L19" s="40"/>
      <c r="M19" s="65"/>
      <c r="N19" s="65"/>
      <c r="O19" s="65"/>
    </row>
    <row r="20" spans="1:17" ht="17.25" customHeight="1">
      <c r="A20" s="435"/>
      <c r="B20" s="413"/>
      <c r="C20" s="77"/>
      <c r="D20" s="77"/>
      <c r="E20" s="77"/>
      <c r="F20" s="78"/>
      <c r="G20" s="79"/>
      <c r="H20" s="79"/>
      <c r="I20" s="79"/>
      <c r="J20" s="29"/>
      <c r="L20" s="443"/>
    </row>
    <row r="21" spans="1:17" s="6" customFormat="1">
      <c r="A21" s="436"/>
      <c r="B21" s="409"/>
      <c r="C21" s="281" t="s">
        <v>81</v>
      </c>
      <c r="D21" s="282"/>
      <c r="E21" s="282"/>
      <c r="F21" s="282"/>
      <c r="G21" s="282"/>
      <c r="H21" s="282"/>
      <c r="I21" s="283"/>
      <c r="J21" s="284"/>
      <c r="L21" s="444"/>
      <c r="M21" s="64"/>
      <c r="N21" s="64"/>
      <c r="O21" s="64"/>
    </row>
    <row r="22" spans="1:17" ht="16.5" customHeight="1">
      <c r="A22" s="435"/>
      <c r="B22" s="410">
        <v>9</v>
      </c>
      <c r="C22" s="397" t="s">
        <v>161</v>
      </c>
      <c r="D22" s="136"/>
      <c r="E22" s="136"/>
      <c r="F22" s="136"/>
      <c r="G22" s="139"/>
      <c r="H22" s="185" t="s">
        <v>167</v>
      </c>
      <c r="I22" s="136"/>
      <c r="J22" s="276"/>
    </row>
    <row r="23" spans="1:17" ht="16.5" customHeight="1">
      <c r="A23" s="435"/>
      <c r="B23" s="418" t="s">
        <v>91</v>
      </c>
      <c r="C23" s="241"/>
      <c r="D23" s="396" t="s">
        <v>162</v>
      </c>
      <c r="E23" s="396"/>
      <c r="F23" s="403"/>
      <c r="G23" s="403"/>
      <c r="H23" s="403"/>
      <c r="I23" s="404"/>
      <c r="J23" s="27">
        <f>'D Leistungen'!K467</f>
        <v>0</v>
      </c>
    </row>
    <row r="24" spans="1:17" ht="16.5" customHeight="1">
      <c r="A24" s="435"/>
      <c r="B24" s="422" t="s">
        <v>92</v>
      </c>
      <c r="C24" s="242"/>
      <c r="D24" s="253" t="s">
        <v>163</v>
      </c>
      <c r="E24" s="243"/>
      <c r="F24" s="243"/>
      <c r="G24" s="243"/>
      <c r="H24" s="243"/>
      <c r="I24" s="246"/>
      <c r="J24" s="240">
        <f>IF(COUNTIF(L17:L18,TRUE)=1,J23,"")</f>
        <v>0</v>
      </c>
    </row>
    <row r="25" spans="1:17" ht="7.5" customHeight="1">
      <c r="A25" s="435"/>
      <c r="B25" s="420"/>
      <c r="C25" s="13"/>
      <c r="D25" s="137"/>
      <c r="E25" s="137"/>
      <c r="F25" s="137"/>
      <c r="G25" s="137"/>
      <c r="H25" s="137"/>
      <c r="I25" s="137"/>
      <c r="J25" s="137"/>
    </row>
    <row r="26" spans="1:17" ht="16.5" customHeight="1">
      <c r="A26" s="435"/>
      <c r="B26" s="419">
        <v>10</v>
      </c>
      <c r="C26" s="398" t="s">
        <v>21</v>
      </c>
      <c r="D26" s="32"/>
      <c r="E26" s="32"/>
      <c r="F26" s="62"/>
      <c r="G26" s="63"/>
      <c r="H26" s="62"/>
      <c r="I26" s="62"/>
      <c r="J26" s="275"/>
      <c r="M26" s="441" t="s">
        <v>40</v>
      </c>
      <c r="N26" s="441" t="s">
        <v>41</v>
      </c>
      <c r="O26" s="441" t="s">
        <v>43</v>
      </c>
    </row>
    <row r="27" spans="1:17" ht="16.5" customHeight="1">
      <c r="A27" s="432" t="str">
        <f>IF(COUNTIF($L$27:$L$29,TRUE)&lt;&gt;1,"è","")</f>
        <v/>
      </c>
      <c r="B27" s="414" t="s">
        <v>93</v>
      </c>
      <c r="C27" s="140"/>
      <c r="D27" s="399" t="s">
        <v>146</v>
      </c>
      <c r="E27" s="382"/>
      <c r="F27" s="400"/>
      <c r="G27" s="401"/>
      <c r="H27" s="400"/>
      <c r="I27" s="402"/>
      <c r="J27" s="277"/>
      <c r="L27" s="76" t="b">
        <v>1</v>
      </c>
      <c r="M27" s="55" t="b">
        <f>IF(COUNTIF(L27:L29,TRUE)=0,TRUE,FALSE)</f>
        <v>0</v>
      </c>
      <c r="N27" s="55" t="b">
        <f>IF(COUNTIF(L27:L29,TRUE)&gt;1,TRUE,FALSE)</f>
        <v>0</v>
      </c>
      <c r="O27" s="40" t="b">
        <f>AND(NOT(M27),NOT(N27),J24&lt;&gt;"")</f>
        <v>1</v>
      </c>
    </row>
    <row r="28" spans="1:17" ht="16.5" customHeight="1">
      <c r="A28" s="432" t="str">
        <f>IF(COUNTIF($L$27:$L$29,TRUE)&lt;&gt;1,"è","")</f>
        <v/>
      </c>
      <c r="B28" s="415" t="s">
        <v>94</v>
      </c>
      <c r="C28" s="147"/>
      <c r="D28" s="104" t="s">
        <v>45</v>
      </c>
      <c r="E28" s="105"/>
      <c r="F28" s="247"/>
      <c r="G28" s="247"/>
      <c r="H28" s="248"/>
      <c r="I28" s="35"/>
      <c r="J28" s="23">
        <f>IF(AND(L28,O28,$O$27),I28*$J$24,0)</f>
        <v>0</v>
      </c>
      <c r="K28" s="44"/>
      <c r="L28" s="76" t="b">
        <v>0</v>
      </c>
      <c r="O28" s="40" t="b">
        <f>AND(I28&gt;=0%,I28&lt;=100%,I28&lt;&gt;"")</f>
        <v>0</v>
      </c>
      <c r="Q28" s="68"/>
    </row>
    <row r="29" spans="1:17" ht="16.5" customHeight="1">
      <c r="A29" s="432" t="str">
        <f>IF(COUNTIF($L$27:$L$29,TRUE)&lt;&gt;1,"è","")</f>
        <v/>
      </c>
      <c r="B29" s="414" t="s">
        <v>113</v>
      </c>
      <c r="C29" s="147"/>
      <c r="D29" s="104" t="s">
        <v>46</v>
      </c>
      <c r="E29" s="105"/>
      <c r="F29" s="247"/>
      <c r="G29" s="247"/>
      <c r="H29" s="248"/>
      <c r="I29" s="61"/>
      <c r="J29" s="23">
        <f>IF(AND(L29,O29,$O$27),I29,0)</f>
        <v>0</v>
      </c>
      <c r="L29" s="443" t="b">
        <v>0</v>
      </c>
      <c r="O29" s="445" t="b">
        <f>AND(I29&gt;=0,I29&lt;&gt;"")</f>
        <v>0</v>
      </c>
    </row>
    <row r="30" spans="1:17" ht="16.5" customHeight="1">
      <c r="A30" s="435"/>
      <c r="B30" s="411">
        <v>11</v>
      </c>
      <c r="C30" s="113"/>
      <c r="D30" s="95" t="s">
        <v>47</v>
      </c>
      <c r="E30" s="95"/>
      <c r="F30" s="24"/>
      <c r="G30" s="24"/>
      <c r="H30" s="25"/>
      <c r="I30" s="112"/>
      <c r="J30" s="272"/>
      <c r="L30" s="443" t="b">
        <v>0</v>
      </c>
    </row>
    <row r="31" spans="1:17" ht="16.5" customHeight="1">
      <c r="A31" s="435"/>
      <c r="B31" s="415" t="s">
        <v>143</v>
      </c>
      <c r="C31" s="42"/>
      <c r="D31" s="138"/>
      <c r="E31" s="329" t="s">
        <v>140</v>
      </c>
      <c r="F31" s="329"/>
      <c r="G31" s="329"/>
      <c r="H31" s="448"/>
      <c r="I31" s="380"/>
      <c r="J31" s="41"/>
      <c r="L31" s="443" t="b">
        <v>0</v>
      </c>
      <c r="N31" s="152"/>
    </row>
    <row r="32" spans="1:17" ht="16.5" customHeight="1">
      <c r="A32" s="435"/>
      <c r="B32" s="415"/>
      <c r="C32" s="42"/>
      <c r="D32" s="95" t="s">
        <v>139</v>
      </c>
      <c r="E32" s="95"/>
      <c r="F32" s="24"/>
      <c r="G32" s="24"/>
      <c r="H32" s="25"/>
      <c r="I32" s="26"/>
      <c r="J32" s="41"/>
      <c r="L32" s="443"/>
    </row>
    <row r="33" spans="1:19" ht="16.5" customHeight="1">
      <c r="A33" s="435"/>
      <c r="B33" s="417" t="s">
        <v>144</v>
      </c>
      <c r="C33" s="42"/>
      <c r="D33" s="138"/>
      <c r="E33" s="555" t="s">
        <v>29</v>
      </c>
      <c r="F33" s="556"/>
      <c r="G33" s="556"/>
      <c r="H33" s="556"/>
      <c r="I33" s="329"/>
      <c r="J33" s="41"/>
      <c r="L33" s="443" t="b">
        <v>0</v>
      </c>
      <c r="N33" s="152"/>
    </row>
    <row r="34" spans="1:19" ht="16.5" customHeight="1">
      <c r="A34" s="435"/>
      <c r="B34" s="417" t="s">
        <v>145</v>
      </c>
      <c r="C34" s="59"/>
      <c r="D34" s="138"/>
      <c r="E34" s="641" t="s">
        <v>38</v>
      </c>
      <c r="F34" s="642"/>
      <c r="G34" s="642"/>
      <c r="H34" s="642"/>
      <c r="I34" s="643"/>
      <c r="J34" s="273"/>
      <c r="L34" s="443" t="b">
        <v>0</v>
      </c>
    </row>
    <row r="35" spans="1:19" ht="7.5" customHeight="1">
      <c r="A35" s="435"/>
      <c r="B35" s="413"/>
      <c r="C35" s="77"/>
      <c r="D35" s="77"/>
      <c r="E35" s="77"/>
      <c r="F35" s="78"/>
      <c r="G35" s="79"/>
      <c r="H35" s="79"/>
      <c r="I35" s="79"/>
      <c r="J35" s="29"/>
      <c r="L35" s="443"/>
    </row>
    <row r="36" spans="1:19" s="6" customFormat="1">
      <c r="A36" s="436"/>
      <c r="B36" s="409"/>
      <c r="C36" s="281" t="s">
        <v>90</v>
      </c>
      <c r="D36" s="282"/>
      <c r="E36" s="282"/>
      <c r="F36" s="282"/>
      <c r="G36" s="282"/>
      <c r="H36" s="282"/>
      <c r="I36" s="283"/>
      <c r="J36" s="285"/>
      <c r="L36" s="444"/>
      <c r="M36" s="64"/>
      <c r="N36" s="363"/>
      <c r="O36" s="64"/>
    </row>
    <row r="37" spans="1:19" ht="16.5" customHeight="1">
      <c r="A37" s="435"/>
      <c r="B37" s="423">
        <v>12</v>
      </c>
      <c r="C37" s="99"/>
      <c r="D37" s="377" t="str">
        <f>"Honorar "&amp;B2&amp;" netto"</f>
        <v>Honorar Faunistische Leistungen netto</v>
      </c>
      <c r="E37" s="377"/>
      <c r="F37" s="377"/>
      <c r="G37" s="377"/>
      <c r="H37" s="377"/>
      <c r="I37" s="378"/>
      <c r="J37" s="27">
        <f>IF(AND(J23&gt;0,O27),SUM(J28:J29)+J24,0)</f>
        <v>0</v>
      </c>
      <c r="M37" s="102"/>
    </row>
    <row r="38" spans="1:19" ht="16.5" customHeight="1">
      <c r="A38" s="435"/>
      <c r="B38" s="424">
        <v>13</v>
      </c>
      <c r="C38" s="379"/>
      <c r="D38" s="98" t="s">
        <v>48</v>
      </c>
      <c r="E38" s="98"/>
      <c r="F38" s="98"/>
      <c r="G38" s="98"/>
      <c r="H38" s="98"/>
      <c r="I38" s="31">
        <v>0.19</v>
      </c>
      <c r="J38" s="148">
        <f>J37*I38</f>
        <v>0</v>
      </c>
      <c r="L38" s="446"/>
      <c r="M38" s="67"/>
    </row>
    <row r="39" spans="1:19" ht="17" thickBot="1">
      <c r="A39" s="435"/>
      <c r="B39" s="425"/>
      <c r="C39" s="238"/>
      <c r="D39" s="3"/>
      <c r="E39" s="3"/>
      <c r="F39" s="3"/>
      <c r="G39" s="3"/>
      <c r="H39" s="3"/>
      <c r="I39" s="3"/>
      <c r="J39" s="236"/>
    </row>
    <row r="40" spans="1:19" ht="30" customHeight="1" thickBot="1">
      <c r="A40" s="435"/>
      <c r="B40" s="426">
        <v>14</v>
      </c>
      <c r="C40" s="376" t="str">
        <f>IF(I38&gt;0,"Honorar "&amp;B2&amp;" brutto","Honorar "&amp;B2&amp;" netto")</f>
        <v>Honorar Faunistische Leistungen brutto</v>
      </c>
      <c r="D40" s="237"/>
      <c r="E40" s="237"/>
      <c r="F40" s="237"/>
      <c r="G40" s="237"/>
      <c r="H40" s="237"/>
      <c r="I40" s="362" t="str">
        <f>IF(AND(L17,NOT(L18)),"[vorläufig]  ",IF(AND(NOT(L17),L18),"[endgültig]  ",""))</f>
        <v xml:space="preserve">[vorläufig]  </v>
      </c>
      <c r="J40" s="230">
        <f>J38+J37</f>
        <v>0</v>
      </c>
      <c r="M40" s="102"/>
    </row>
    <row r="41" spans="1:19">
      <c r="A41" s="435"/>
      <c r="C41" s="73"/>
    </row>
    <row r="42" spans="1:19" s="6" customFormat="1">
      <c r="A42" s="436"/>
      <c r="B42" s="409"/>
      <c r="C42" s="281" t="s">
        <v>26</v>
      </c>
      <c r="D42" s="282"/>
      <c r="E42" s="282"/>
      <c r="F42" s="282"/>
      <c r="G42" s="282"/>
      <c r="H42" s="282"/>
      <c r="I42" s="283"/>
      <c r="J42" s="284"/>
      <c r="L42" s="444"/>
      <c r="M42" s="64"/>
      <c r="N42" s="64"/>
      <c r="O42" s="64"/>
    </row>
    <row r="43" spans="1:19" ht="16.5" customHeight="1">
      <c r="A43" s="435"/>
      <c r="B43" s="410">
        <v>15</v>
      </c>
      <c r="C43" s="99" t="s">
        <v>164</v>
      </c>
      <c r="D43" s="381"/>
      <c r="E43" s="32"/>
      <c r="F43" s="32"/>
      <c r="G43" s="32"/>
      <c r="H43" s="32"/>
      <c r="I43" s="32"/>
      <c r="J43" s="275"/>
    </row>
    <row r="44" spans="1:19" ht="16.5" customHeight="1">
      <c r="A44" s="435"/>
      <c r="B44" s="414" t="s">
        <v>124</v>
      </c>
      <c r="C44" s="28"/>
      <c r="D44" s="637" t="s">
        <v>204</v>
      </c>
      <c r="E44" s="638"/>
      <c r="F44" s="638"/>
      <c r="G44" s="638"/>
      <c r="H44" s="106" t="s">
        <v>34</v>
      </c>
      <c r="I44" s="249"/>
      <c r="J44" s="41"/>
      <c r="L44" s="40" t="b">
        <v>1</v>
      </c>
      <c r="O44" s="66"/>
    </row>
    <row r="45" spans="1:19" ht="16.5" customHeight="1">
      <c r="A45" s="435"/>
      <c r="B45" s="414" t="s">
        <v>125</v>
      </c>
      <c r="C45" s="43"/>
      <c r="D45" s="637" t="s">
        <v>19</v>
      </c>
      <c r="E45" s="638"/>
      <c r="F45" s="638"/>
      <c r="G45" s="638"/>
      <c r="H45" s="106" t="s">
        <v>34</v>
      </c>
      <c r="I45" s="250"/>
      <c r="J45" s="41"/>
      <c r="L45" s="40" t="b">
        <v>1</v>
      </c>
    </row>
    <row r="46" spans="1:19" ht="16.5" customHeight="1">
      <c r="A46" s="435"/>
      <c r="B46" s="415" t="s">
        <v>126</v>
      </c>
      <c r="C46" s="43"/>
      <c r="D46" s="639" t="s">
        <v>206</v>
      </c>
      <c r="E46" s="640"/>
      <c r="F46" s="640"/>
      <c r="G46" s="640"/>
      <c r="H46" s="107" t="s">
        <v>34</v>
      </c>
      <c r="I46" s="249"/>
      <c r="J46" s="41"/>
      <c r="L46" s="40" t="b">
        <v>1</v>
      </c>
    </row>
    <row r="47" spans="1:19" ht="7.5" customHeight="1">
      <c r="A47" s="435"/>
      <c r="B47" s="413"/>
      <c r="C47" s="77"/>
      <c r="D47" s="77"/>
      <c r="E47" s="77"/>
      <c r="F47" s="78"/>
      <c r="G47" s="79"/>
      <c r="H47" s="79"/>
      <c r="I47" s="79"/>
      <c r="J47" s="29"/>
      <c r="L47" s="443"/>
    </row>
    <row r="48" spans="1:19" ht="16.5" customHeight="1">
      <c r="A48" s="435"/>
      <c r="B48" s="410">
        <v>16</v>
      </c>
      <c r="C48" s="100" t="s">
        <v>116</v>
      </c>
      <c r="D48" s="97"/>
      <c r="E48" s="97"/>
      <c r="F48" s="97"/>
      <c r="G48" s="97"/>
      <c r="H48" s="96"/>
      <c r="I48" s="101"/>
      <c r="J48" s="251"/>
      <c r="N48" s="463"/>
      <c r="O48" s="464"/>
      <c r="P48" s="464"/>
      <c r="Q48" s="464"/>
      <c r="R48" s="464"/>
      <c r="S48" s="464"/>
    </row>
    <row r="49" spans="1:21" ht="16.5" customHeight="1">
      <c r="A49" s="435"/>
      <c r="B49" s="415" t="s">
        <v>95</v>
      </c>
      <c r="C49" s="372"/>
      <c r="D49" s="110" t="s">
        <v>27</v>
      </c>
      <c r="E49" s="110"/>
      <c r="F49" s="110"/>
      <c r="G49" s="111" t="s">
        <v>82</v>
      </c>
      <c r="H49" s="635"/>
      <c r="I49" s="636"/>
      <c r="J49" s="11"/>
      <c r="N49" s="441"/>
      <c r="O49" s="150"/>
      <c r="P49" s="149"/>
      <c r="Q49" s="151"/>
      <c r="R49" s="151"/>
      <c r="S49" s="149"/>
      <c r="T49" s="151"/>
      <c r="U49" s="149"/>
    </row>
    <row r="50" spans="1:21" ht="16.5" customHeight="1">
      <c r="A50" s="435"/>
      <c r="B50" s="415" t="s">
        <v>96</v>
      </c>
      <c r="C50" s="50"/>
      <c r="D50" s="4"/>
      <c r="E50" s="4"/>
      <c r="F50" s="4"/>
      <c r="G50" s="108" t="s">
        <v>83</v>
      </c>
      <c r="H50" s="633"/>
      <c r="I50" s="634"/>
      <c r="J50" s="11"/>
      <c r="N50" s="441"/>
      <c r="O50" s="150"/>
      <c r="P50" s="149"/>
      <c r="Q50" s="151"/>
      <c r="R50" s="151"/>
      <c r="S50" s="149"/>
      <c r="T50" s="151"/>
      <c r="U50" s="149"/>
    </row>
    <row r="51" spans="1:21" ht="16.5" customHeight="1">
      <c r="A51" s="435"/>
      <c r="B51" s="417" t="s">
        <v>97</v>
      </c>
      <c r="C51" s="109"/>
      <c r="D51" s="110" t="s">
        <v>165</v>
      </c>
      <c r="E51" s="110"/>
      <c r="F51" s="110"/>
      <c r="G51" s="111" t="s">
        <v>82</v>
      </c>
      <c r="H51" s="635"/>
      <c r="I51" s="636"/>
      <c r="J51" s="11"/>
      <c r="N51" s="441"/>
      <c r="O51" s="150"/>
      <c r="P51" s="149"/>
      <c r="Q51" s="151"/>
      <c r="R51" s="151"/>
      <c r="S51" s="149"/>
      <c r="T51" s="151"/>
      <c r="U51" s="149"/>
    </row>
    <row r="52" spans="1:21" ht="16.5" customHeight="1">
      <c r="A52" s="435"/>
      <c r="B52" s="417" t="s">
        <v>147</v>
      </c>
      <c r="C52" s="50"/>
      <c r="D52" s="4"/>
      <c r="E52" s="4"/>
      <c r="F52" s="4"/>
      <c r="G52" s="108" t="s">
        <v>83</v>
      </c>
      <c r="H52" s="633"/>
      <c r="I52" s="634"/>
      <c r="J52" s="11"/>
      <c r="N52" s="441"/>
      <c r="O52" s="150"/>
      <c r="P52" s="149"/>
      <c r="Q52" s="151"/>
      <c r="R52" s="151"/>
      <c r="S52" s="149"/>
      <c r="T52" s="151"/>
      <c r="U52" s="149"/>
    </row>
    <row r="53" spans="1:21">
      <c r="A53" s="435"/>
      <c r="B53" s="425"/>
      <c r="C53" s="3"/>
      <c r="D53" s="3"/>
      <c r="E53" s="3"/>
      <c r="F53" s="3"/>
      <c r="G53" s="3"/>
      <c r="H53" s="3"/>
      <c r="I53" s="3"/>
      <c r="J53" s="3"/>
    </row>
    <row r="54" spans="1:21" ht="18" customHeight="1">
      <c r="A54" s="435"/>
      <c r="B54" s="427" t="s">
        <v>153</v>
      </c>
      <c r="C54" s="383" t="s">
        <v>37</v>
      </c>
      <c r="D54" s="383"/>
      <c r="E54" s="383"/>
      <c r="F54" s="383"/>
      <c r="G54" s="383"/>
      <c r="H54" s="383"/>
      <c r="I54" s="383"/>
      <c r="J54" s="384"/>
      <c r="L54" s="76" t="b">
        <v>0</v>
      </c>
    </row>
    <row r="55" spans="1:21" ht="16.5" customHeight="1">
      <c r="A55" s="435"/>
      <c r="B55" s="428"/>
      <c r="C55" s="51"/>
      <c r="D55" s="3" t="s">
        <v>31</v>
      </c>
      <c r="E55" s="3"/>
      <c r="F55" s="3"/>
      <c r="G55" s="3"/>
      <c r="H55" s="3"/>
      <c r="I55" s="3"/>
      <c r="J55" s="279"/>
    </row>
    <row r="56" spans="1:21" ht="16.5" customHeight="1">
      <c r="A56" s="435"/>
      <c r="B56" s="411" t="s">
        <v>150</v>
      </c>
      <c r="C56" s="104" t="s">
        <v>32</v>
      </c>
      <c r="D56" s="119"/>
      <c r="E56" s="119"/>
      <c r="F56" s="252"/>
      <c r="G56" s="252"/>
      <c r="H56" s="252"/>
      <c r="I56" s="278"/>
      <c r="J56" s="273"/>
    </row>
    <row r="57" spans="1:21" ht="16.5" customHeight="1">
      <c r="A57" s="435"/>
      <c r="B57" s="418" t="s">
        <v>98</v>
      </c>
      <c r="C57" s="373"/>
      <c r="D57" s="105" t="str">
        <f>D44</f>
        <v>Ingenieur nach Ing.-Gesetz</v>
      </c>
      <c r="E57" s="119"/>
      <c r="F57" s="119"/>
      <c r="G57" s="105"/>
      <c r="H57" s="106" t="s">
        <v>15</v>
      </c>
      <c r="I57" s="458"/>
      <c r="J57" s="37" t="str">
        <f>IF(AND(L54,L44,J40&gt;0,I57&gt;0),I44*I57,"")</f>
        <v/>
      </c>
    </row>
    <row r="58" spans="1:21" ht="16.5" customHeight="1">
      <c r="A58" s="435"/>
      <c r="B58" s="418" t="s">
        <v>99</v>
      </c>
      <c r="C58" s="373"/>
      <c r="D58" s="105" t="str">
        <f>D45</f>
        <v>Techniker</v>
      </c>
      <c r="E58" s="119"/>
      <c r="F58" s="119"/>
      <c r="G58" s="105"/>
      <c r="H58" s="106" t="s">
        <v>15</v>
      </c>
      <c r="I58" s="458"/>
      <c r="J58" s="37" t="str">
        <f>IF(AND(L54,L45,J40&gt;0,I58&gt;0),I45*I58,"")</f>
        <v/>
      </c>
    </row>
    <row r="59" spans="1:21" ht="16.5" customHeight="1">
      <c r="A59" s="435"/>
      <c r="B59" s="416" t="s">
        <v>148</v>
      </c>
      <c r="C59" s="385"/>
      <c r="D59" s="368" t="str">
        <f>D46</f>
        <v>techn. Zeichner und sonst. Mitarbeiter</v>
      </c>
      <c r="E59" s="252"/>
      <c r="F59" s="252"/>
      <c r="G59" s="359"/>
      <c r="H59" s="369" t="s">
        <v>15</v>
      </c>
      <c r="I59" s="458"/>
      <c r="J59" s="37" t="str">
        <f>IF(AND(L54,L46,J40&gt;0,I59&gt;0),I46*I59,"")</f>
        <v/>
      </c>
    </row>
    <row r="60" spans="1:21" ht="16.5" customHeight="1">
      <c r="A60" s="435"/>
      <c r="B60" s="421">
        <v>18</v>
      </c>
      <c r="C60" s="449" t="s">
        <v>30</v>
      </c>
      <c r="D60" s="110"/>
      <c r="E60" s="110"/>
      <c r="F60" s="110"/>
      <c r="G60" s="370"/>
      <c r="H60" s="371" t="s">
        <v>17</v>
      </c>
      <c r="I60" s="360" t="s">
        <v>128</v>
      </c>
      <c r="J60" s="358"/>
    </row>
    <row r="61" spans="1:21" ht="16.5" customHeight="1">
      <c r="A61" s="435"/>
      <c r="B61" s="416" t="s">
        <v>151</v>
      </c>
      <c r="C61" s="374"/>
      <c r="D61" s="629" t="str">
        <f>IF(AND(L30,L34),IF(E34="","",E34),"Inhalt aus Z 11.3")</f>
        <v>Inhalt aus Z 11.3</v>
      </c>
      <c r="E61" s="629"/>
      <c r="F61" s="629"/>
      <c r="G61" s="630"/>
      <c r="H61" s="458"/>
      <c r="I61" s="459"/>
      <c r="J61" s="361" t="str">
        <f>IF(AND(L54,L30,L34,J40&gt;0,H61&gt;0),H61*I61,"")</f>
        <v/>
      </c>
      <c r="M61" s="67" t="s">
        <v>44</v>
      </c>
    </row>
    <row r="62" spans="1:21" ht="16.5" customHeight="1">
      <c r="A62" s="435"/>
      <c r="B62" s="416" t="s">
        <v>152</v>
      </c>
      <c r="C62" s="375"/>
      <c r="D62" s="631"/>
      <c r="E62" s="631"/>
      <c r="F62" s="631"/>
      <c r="G62" s="632"/>
      <c r="H62" s="22"/>
      <c r="I62" s="60"/>
      <c r="J62" s="37" t="str">
        <f>IF(AND(L54,J40&gt;0,H62&gt;0),H62*I62,"")</f>
        <v/>
      </c>
    </row>
    <row r="63" spans="1:21" ht="16.5" customHeight="1">
      <c r="A63" s="435"/>
      <c r="B63" s="421">
        <v>19</v>
      </c>
      <c r="C63" s="244" t="s">
        <v>33</v>
      </c>
      <c r="D63" s="244"/>
      <c r="E63" s="244"/>
      <c r="F63" s="244"/>
      <c r="G63" s="244"/>
      <c r="H63" s="244"/>
      <c r="I63" s="254"/>
      <c r="J63" s="193" t="str">
        <f>IF(L54,SUM(J57:J62),"")</f>
        <v/>
      </c>
    </row>
    <row r="64" spans="1:21" ht="7.5" customHeight="1">
      <c r="A64" s="435"/>
      <c r="B64" s="429"/>
      <c r="C64" s="30"/>
      <c r="D64" s="29"/>
      <c r="E64" s="29"/>
      <c r="F64" s="29"/>
      <c r="G64" s="29"/>
      <c r="H64" s="29"/>
      <c r="I64" s="29"/>
      <c r="J64" s="69"/>
    </row>
    <row r="65" spans="1:15" s="6" customFormat="1" ht="19.5" customHeight="1">
      <c r="A65" s="436"/>
      <c r="B65" s="409"/>
      <c r="C65" s="281" t="s">
        <v>89</v>
      </c>
      <c r="D65" s="282"/>
      <c r="E65" s="282"/>
      <c r="F65" s="282"/>
      <c r="G65" s="282"/>
      <c r="H65" s="282"/>
      <c r="I65" s="283"/>
      <c r="J65" s="285"/>
      <c r="L65" s="444"/>
      <c r="M65" s="64"/>
      <c r="N65" s="64"/>
      <c r="O65" s="64"/>
    </row>
    <row r="66" spans="1:15" ht="16.5" customHeight="1">
      <c r="A66" s="435"/>
      <c r="B66" s="423">
        <v>20</v>
      </c>
      <c r="C66" s="29"/>
      <c r="D66" s="30" t="s">
        <v>154</v>
      </c>
      <c r="E66" s="29"/>
      <c r="F66" s="29"/>
      <c r="G66" s="430"/>
      <c r="H66" s="29"/>
      <c r="I66" s="8"/>
      <c r="J66" s="23">
        <f>SUM(J37,J63)</f>
        <v>0</v>
      </c>
    </row>
    <row r="67" spans="1:15" ht="16.5" customHeight="1">
      <c r="A67" s="435"/>
      <c r="B67" s="424">
        <v>21</v>
      </c>
      <c r="C67" s="98"/>
      <c r="D67" s="98" t="s">
        <v>48</v>
      </c>
      <c r="E67" s="98"/>
      <c r="F67" s="98"/>
      <c r="G67" s="98"/>
      <c r="H67" s="98"/>
      <c r="I67" s="393">
        <f>I38</f>
        <v>0.19</v>
      </c>
      <c r="J67" s="357">
        <f>J66*I67</f>
        <v>0</v>
      </c>
    </row>
    <row r="68" spans="1:15" ht="17" thickBot="1">
      <c r="B68" s="425"/>
      <c r="C68" s="238"/>
      <c r="D68" s="3"/>
      <c r="E68" s="3"/>
      <c r="F68" s="3"/>
      <c r="G68" s="3"/>
      <c r="H68" s="3"/>
      <c r="I68" s="3"/>
      <c r="J68" s="236"/>
    </row>
    <row r="69" spans="1:15" ht="30" customHeight="1" thickBot="1">
      <c r="B69" s="426">
        <v>22</v>
      </c>
      <c r="C69" s="237" t="str">
        <f>IF(I67&lt;=0,"Angebotssumme netto","Angebotssumme brutto")</f>
        <v>Angebotssumme brutto</v>
      </c>
      <c r="D69" s="237"/>
      <c r="E69" s="237"/>
      <c r="F69" s="237"/>
      <c r="G69" s="237"/>
      <c r="H69" s="237"/>
      <c r="I69" s="394"/>
      <c r="J69" s="230">
        <f>J67+J66</f>
        <v>0</v>
      </c>
    </row>
    <row r="70" spans="1:15">
      <c r="C70" s="73"/>
      <c r="D70" s="73" t="s">
        <v>155</v>
      </c>
      <c r="E70" s="73"/>
    </row>
    <row r="71" spans="1:15"/>
    <row r="72" spans="1:15"/>
    <row r="194"/>
  </sheetData>
  <sheetProtection sheet="1" formatRows="0"/>
  <dataConsolidate/>
  <mergeCells count="27">
    <mergeCell ref="E33:H33"/>
    <mergeCell ref="D44:G44"/>
    <mergeCell ref="D45:G45"/>
    <mergeCell ref="D46:G46"/>
    <mergeCell ref="E34:I34"/>
    <mergeCell ref="D61:G61"/>
    <mergeCell ref="D62:G62"/>
    <mergeCell ref="H52:I52"/>
    <mergeCell ref="H49:I49"/>
    <mergeCell ref="H51:I51"/>
    <mergeCell ref="H50:I50"/>
    <mergeCell ref="K2:K9"/>
    <mergeCell ref="F6:H6"/>
    <mergeCell ref="D17:H17"/>
    <mergeCell ref="D18:H18"/>
    <mergeCell ref="F8:J8"/>
    <mergeCell ref="F9:J9"/>
    <mergeCell ref="B9:E9"/>
    <mergeCell ref="B2:H2"/>
    <mergeCell ref="B4:H4"/>
    <mergeCell ref="B6:E6"/>
    <mergeCell ref="B7:E7"/>
    <mergeCell ref="B8:E8"/>
    <mergeCell ref="B11:F11"/>
    <mergeCell ref="G11:H11"/>
    <mergeCell ref="F7:J7"/>
    <mergeCell ref="B3:H3"/>
  </mergeCells>
  <conditionalFormatting sqref="C28">
    <cfRule type="expression" dxfId="2014" priority="303">
      <formula>OR($M$27,$N$27)</formula>
    </cfRule>
  </conditionalFormatting>
  <conditionalFormatting sqref="C29">
    <cfRule type="expression" dxfId="2013" priority="302">
      <formula>OR($M$27,$N$27)</formula>
    </cfRule>
  </conditionalFormatting>
  <conditionalFormatting sqref="I57">
    <cfRule type="expression" dxfId="2012" priority="241">
      <formula>AND($L$54,$L$44)</formula>
    </cfRule>
    <cfRule type="expression" dxfId="2011" priority="258">
      <formula>AND($L$54,$L$44,$I$57="")</formula>
    </cfRule>
  </conditionalFormatting>
  <conditionalFormatting sqref="I58">
    <cfRule type="expression" dxfId="2010" priority="240">
      <formula>AND($L$54,$L$45)</formula>
    </cfRule>
    <cfRule type="expression" dxfId="2009" priority="257">
      <formula>AND($L$54,L45,I58="")</formula>
    </cfRule>
  </conditionalFormatting>
  <conditionalFormatting sqref="I59">
    <cfRule type="expression" dxfId="2008" priority="239">
      <formula>AND($L$54,$L$46)</formula>
    </cfRule>
    <cfRule type="expression" dxfId="2007" priority="256">
      <formula>AND($L$54,L46,I59="")</formula>
    </cfRule>
  </conditionalFormatting>
  <conditionalFormatting sqref="I44">
    <cfRule type="expression" dxfId="2006" priority="118">
      <formula>L44=FALSE</formula>
    </cfRule>
    <cfRule type="expression" dxfId="2005" priority="249">
      <formula>AND(L44,I44="")</formula>
    </cfRule>
  </conditionalFormatting>
  <conditionalFormatting sqref="I45">
    <cfRule type="expression" dxfId="2004" priority="117">
      <formula>L45=FALSE</formula>
    </cfRule>
    <cfRule type="expression" dxfId="2003" priority="231">
      <formula>AND(L45,I45="")</formula>
    </cfRule>
  </conditionalFormatting>
  <conditionalFormatting sqref="I46">
    <cfRule type="expression" dxfId="2002" priority="116">
      <formula>L46=FALSE</formula>
    </cfRule>
    <cfRule type="expression" dxfId="2001" priority="230">
      <formula>AND(L46,I46="")</formula>
    </cfRule>
  </conditionalFormatting>
  <conditionalFormatting sqref="C27">
    <cfRule type="expression" dxfId="2000" priority="214">
      <formula>OR($M$27,$N$27)</formula>
    </cfRule>
  </conditionalFormatting>
  <conditionalFormatting sqref="I28">
    <cfRule type="expression" dxfId="1999" priority="152">
      <formula>OR(($M$27),($N$27),NOT(L28))</formula>
    </cfRule>
    <cfRule type="expression" dxfId="1998" priority="212">
      <formula>I28&gt;100%</formula>
    </cfRule>
    <cfRule type="expression" dxfId="1997" priority="213">
      <formula>AND(NOT($M$27),NOT($N$27),L28,NOT(O28))</formula>
    </cfRule>
  </conditionalFormatting>
  <conditionalFormatting sqref="I29">
    <cfRule type="expression" dxfId="1996" priority="151">
      <formula>OR(($M$27),($N$27),NOT(L29))</formula>
    </cfRule>
    <cfRule type="expression" dxfId="1995" priority="210">
      <formula>AND(NOT($M$27),NOT($N$27),L29,NOT(O29))</formula>
    </cfRule>
    <cfRule type="expression" dxfId="1994" priority="211">
      <formula>$I$28&lt;0</formula>
    </cfRule>
  </conditionalFormatting>
  <conditionalFormatting sqref="E33">
    <cfRule type="expression" dxfId="1993" priority="120">
      <formula>L30=FALSE</formula>
    </cfRule>
  </conditionalFormatting>
  <conditionalFormatting sqref="E34">
    <cfRule type="expression" dxfId="1992" priority="119">
      <formula>L30=FALSE</formula>
    </cfRule>
  </conditionalFormatting>
  <conditionalFormatting sqref="D17:H17">
    <cfRule type="expression" dxfId="1991" priority="89">
      <formula>AND(L17,NOT(L18))</formula>
    </cfRule>
  </conditionalFormatting>
  <conditionalFormatting sqref="D18:H18">
    <cfRule type="expression" dxfId="1990" priority="88">
      <formula>AND(L18,NOT(L17))</formula>
    </cfRule>
  </conditionalFormatting>
  <conditionalFormatting sqref="D34">
    <cfRule type="expression" dxfId="1989" priority="83">
      <formula>NOT(L30)</formula>
    </cfRule>
  </conditionalFormatting>
  <conditionalFormatting sqref="D33">
    <cfRule type="expression" dxfId="1988" priority="82">
      <formula>NOT(L30)</formula>
    </cfRule>
  </conditionalFormatting>
  <conditionalFormatting sqref="E31">
    <cfRule type="expression" dxfId="1987" priority="11">
      <formula>NOT(L30)</formula>
    </cfRule>
  </conditionalFormatting>
  <conditionalFormatting sqref="E31:G31 I31">
    <cfRule type="expression" dxfId="1986" priority="13">
      <formula>OR($L$28,$L$29,#REF!)</formula>
    </cfRule>
  </conditionalFormatting>
  <conditionalFormatting sqref="C54:J54 C56 C60">
    <cfRule type="expression" dxfId="1985" priority="6">
      <formula>$L$54</formula>
    </cfRule>
  </conditionalFormatting>
  <conditionalFormatting sqref="C63">
    <cfRule type="expression" dxfId="1984" priority="5">
      <formula>$L$54</formula>
    </cfRule>
  </conditionalFormatting>
  <conditionalFormatting sqref="C62">
    <cfRule type="expression" dxfId="1983" priority="1801">
      <formula>NOT(M54)</formula>
    </cfRule>
  </conditionalFormatting>
  <conditionalFormatting sqref="H62">
    <cfRule type="expression" dxfId="1982" priority="1807">
      <formula>NOT(L54)</formula>
    </cfRule>
    <cfRule type="expression" dxfId="1981" priority="1808">
      <formula>AND($L$54,D62&lt;&gt;"",H62="")</formula>
    </cfRule>
  </conditionalFormatting>
  <conditionalFormatting sqref="I62">
    <cfRule type="expression" dxfId="1980" priority="1809">
      <formula>AND($L$54,$D$62&lt;&gt;"",$H$62&gt;0,$I$62="")</formula>
    </cfRule>
    <cfRule type="expression" dxfId="1979" priority="1810">
      <formula>AND($L$54,$D$62&lt;&gt;"",H62&gt;0,I62&gt;=0)</formula>
    </cfRule>
  </conditionalFormatting>
  <conditionalFormatting sqref="D62">
    <cfRule type="expression" dxfId="1978" priority="1811">
      <formula>NOT(L54)</formula>
    </cfRule>
  </conditionalFormatting>
  <conditionalFormatting sqref="B51:G52">
    <cfRule type="expression" dxfId="1977" priority="4">
      <formula>AND(#REF!,#REF!=FALSE)</formula>
    </cfRule>
  </conditionalFormatting>
  <conditionalFormatting sqref="I61">
    <cfRule type="expression" dxfId="1976" priority="1877">
      <formula>AND($L$54,$L$30,$L$34,$H$61&gt;0,$I$61="")</formula>
    </cfRule>
    <cfRule type="expression" dxfId="1975" priority="1878">
      <formula>AND($L$54,L30,L34)</formula>
    </cfRule>
  </conditionalFormatting>
  <conditionalFormatting sqref="D61">
    <cfRule type="expression" dxfId="1974" priority="1881">
      <formula>AND(NOT(L30),NOT(L34))</formula>
    </cfRule>
  </conditionalFormatting>
  <conditionalFormatting sqref="C61">
    <cfRule type="expression" dxfId="1973" priority="1882">
      <formula>AND(NOT(M30),NOT(M34))</formula>
    </cfRule>
  </conditionalFormatting>
  <conditionalFormatting sqref="I33">
    <cfRule type="expression" dxfId="1972" priority="1888">
      <formula>O30=FALSE</formula>
    </cfRule>
  </conditionalFormatting>
  <conditionalFormatting sqref="C17:C18">
    <cfRule type="expression" dxfId="1971" priority="2000">
      <formula>OR($M$17,$N$17)</formula>
    </cfRule>
  </conditionalFormatting>
  <conditionalFormatting sqref="D31">
    <cfRule type="expression" dxfId="1970" priority="2011">
      <formula>NOT(L30)</formula>
    </cfRule>
    <cfRule type="expression" dxfId="1969" priority="2012">
      <formula>OR($L$28,$L$29,#REF!)</formula>
    </cfRule>
  </conditionalFormatting>
  <conditionalFormatting sqref="H61">
    <cfRule type="expression" dxfId="1968" priority="2016">
      <formula>AND($L$54,#REF!,L34)</formula>
    </cfRule>
    <cfRule type="expression" dxfId="1967" priority="2017">
      <formula>AND($L$54,L30,L34,H61="")</formula>
    </cfRule>
  </conditionalFormatting>
  <conditionalFormatting sqref="H49:I49">
    <cfRule type="expression" dxfId="1966" priority="1">
      <formula>H49=""</formula>
    </cfRule>
  </conditionalFormatting>
  <conditionalFormatting sqref="H50:I50">
    <cfRule type="expression" dxfId="1965" priority="2">
      <formula>H50=""</formula>
    </cfRule>
  </conditionalFormatting>
  <conditionalFormatting sqref="C44">
    <cfRule type="expression" dxfId="1964" priority="2030">
      <formula>AND(L54,L30,L33,NOT(L44))</formula>
    </cfRule>
  </conditionalFormatting>
  <dataValidations xWindow="775" yWindow="806" count="3">
    <dataValidation operator="greaterThan" allowBlank="1" showInputMessage="1" showErrorMessage="1" errorTitle="Falsche Eingabe" promptTitle="Wiederholungen" prompt="Positive ganze Zahlen eingeben." sqref="I25" xr:uid="{00000000-0002-0000-0200-000000000000}"/>
    <dataValidation allowBlank="1" showInputMessage="1" showErrorMessage="1" error="keine Eingabe zulässig" promptTitle="Nebenkosten in Prozent" prompt="Positive Prozentzahl" sqref="I28" xr:uid="{00000000-0002-0000-0200-000001000000}"/>
    <dataValidation allowBlank="1" showInputMessage="1" showErrorMessage="1" promptTitle="Nebenkosten in EURO" prompt="Positive Zahl in EURO" sqref="I29" xr:uid="{00000000-0002-0000-0200-000002000000}"/>
  </dataValidation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Februar 2023&amp;R&amp;P</oddFooter>
  </headerFooter>
  <rowBreaks count="1" manualBreakCount="1">
    <brk id="41" max="10" man="1"/>
  </rowBreaks>
  <ignoredErrors>
    <ignoredError sqref="B5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8678" r:id="rId4" name="Check Box 6">
              <controlPr defaultSize="0" autoFill="0" autoLine="0" autoPict="0" altText="3 Fahrstreifen">
                <anchor moveWithCells="1">
                  <from>
                    <xdr:col>2</xdr:col>
                    <xdr:colOff>0</xdr:colOff>
                    <xdr:row>28</xdr:row>
                    <xdr:rowOff>0</xdr:rowOff>
                  </from>
                  <to>
                    <xdr:col>3</xdr:col>
                    <xdr:colOff>0</xdr:colOff>
                    <xdr:row>29</xdr:row>
                    <xdr:rowOff>12700</xdr:rowOff>
                  </to>
                </anchor>
              </controlPr>
            </control>
          </mc:Choice>
        </mc:AlternateContent>
        <mc:AlternateContent xmlns:mc="http://schemas.openxmlformats.org/markup-compatibility/2006">
          <mc:Choice Requires="x14">
            <control shapeId="28679" r:id="rId5" name="Check Box 7">
              <controlPr defaultSize="0" autoFill="0" autoLine="0" autoPict="0" altText="3 Fahrstreifen">
                <anchor moveWithCells="1">
                  <from>
                    <xdr:col>2</xdr:col>
                    <xdr:colOff>0</xdr:colOff>
                    <xdr:row>27</xdr:row>
                    <xdr:rowOff>0</xdr:rowOff>
                  </from>
                  <to>
                    <xdr:col>3</xdr:col>
                    <xdr:colOff>0</xdr:colOff>
                    <xdr:row>28</xdr:row>
                    <xdr:rowOff>12700</xdr:rowOff>
                  </to>
                </anchor>
              </controlPr>
            </control>
          </mc:Choice>
        </mc:AlternateContent>
        <mc:AlternateContent xmlns:mc="http://schemas.openxmlformats.org/markup-compatibility/2006">
          <mc:Choice Requires="x14">
            <control shapeId="28696" r:id="rId6" name="Check Box 24">
              <controlPr defaultSize="0" autoFill="0" autoLine="0" autoPict="0">
                <anchor moveWithCells="1">
                  <from>
                    <xdr:col>2</xdr:col>
                    <xdr:colOff>0</xdr:colOff>
                    <xdr:row>43</xdr:row>
                    <xdr:rowOff>0</xdr:rowOff>
                  </from>
                  <to>
                    <xdr:col>3</xdr:col>
                    <xdr:colOff>0</xdr:colOff>
                    <xdr:row>44</xdr:row>
                    <xdr:rowOff>12700</xdr:rowOff>
                  </to>
                </anchor>
              </controlPr>
            </control>
          </mc:Choice>
        </mc:AlternateContent>
        <mc:AlternateContent xmlns:mc="http://schemas.openxmlformats.org/markup-compatibility/2006">
          <mc:Choice Requires="x14">
            <control shapeId="28697" r:id="rId7" name="Check Box 25">
              <controlPr defaultSize="0" autoFill="0" autoLine="0" autoPict="0">
                <anchor moveWithCells="1">
                  <from>
                    <xdr:col>2</xdr:col>
                    <xdr:colOff>0</xdr:colOff>
                    <xdr:row>44</xdr:row>
                    <xdr:rowOff>0</xdr:rowOff>
                  </from>
                  <to>
                    <xdr:col>3</xdr:col>
                    <xdr:colOff>0</xdr:colOff>
                    <xdr:row>45</xdr:row>
                    <xdr:rowOff>19050</xdr:rowOff>
                  </to>
                </anchor>
              </controlPr>
            </control>
          </mc:Choice>
        </mc:AlternateContent>
        <mc:AlternateContent xmlns:mc="http://schemas.openxmlformats.org/markup-compatibility/2006">
          <mc:Choice Requires="x14">
            <control shapeId="28698" r:id="rId8" name="Check Box 26">
              <controlPr defaultSize="0" autoFill="0" autoLine="0" autoPict="0">
                <anchor moveWithCells="1">
                  <from>
                    <xdr:col>2</xdr:col>
                    <xdr:colOff>0</xdr:colOff>
                    <xdr:row>45</xdr:row>
                    <xdr:rowOff>0</xdr:rowOff>
                  </from>
                  <to>
                    <xdr:col>3</xdr:col>
                    <xdr:colOff>0</xdr:colOff>
                    <xdr:row>46</xdr:row>
                    <xdr:rowOff>19050</xdr:rowOff>
                  </to>
                </anchor>
              </controlPr>
            </control>
          </mc:Choice>
        </mc:AlternateContent>
        <mc:AlternateContent xmlns:mc="http://schemas.openxmlformats.org/markup-compatibility/2006">
          <mc:Choice Requires="x14">
            <control shapeId="28699" r:id="rId9" name="Check Box 27">
              <controlPr defaultSize="0" autoFill="0" autoLine="0" autoPict="0" altText="3 Fahrstreifen">
                <anchor moveWithCells="1">
                  <from>
                    <xdr:col>3</xdr:col>
                    <xdr:colOff>0</xdr:colOff>
                    <xdr:row>32</xdr:row>
                    <xdr:rowOff>0</xdr:rowOff>
                  </from>
                  <to>
                    <xdr:col>4</xdr:col>
                    <xdr:colOff>0</xdr:colOff>
                    <xdr:row>33</xdr:row>
                    <xdr:rowOff>0</xdr:rowOff>
                  </to>
                </anchor>
              </controlPr>
            </control>
          </mc:Choice>
        </mc:AlternateContent>
        <mc:AlternateContent xmlns:mc="http://schemas.openxmlformats.org/markup-compatibility/2006">
          <mc:Choice Requires="x14">
            <control shapeId="28700" r:id="rId10" name="Check Box 28">
              <controlPr defaultSize="0" autoFill="0" autoLine="0" autoPict="0" altText="3 Fahrstreifen">
                <anchor moveWithCells="1">
                  <from>
                    <xdr:col>3</xdr:col>
                    <xdr:colOff>0</xdr:colOff>
                    <xdr:row>33</xdr:row>
                    <xdr:rowOff>0</xdr:rowOff>
                  </from>
                  <to>
                    <xdr:col>4</xdr:col>
                    <xdr:colOff>0</xdr:colOff>
                    <xdr:row>34</xdr:row>
                    <xdr:rowOff>0</xdr:rowOff>
                  </to>
                </anchor>
              </controlPr>
            </control>
          </mc:Choice>
        </mc:AlternateContent>
        <mc:AlternateContent xmlns:mc="http://schemas.openxmlformats.org/markup-compatibility/2006">
          <mc:Choice Requires="x14">
            <control shapeId="28701" r:id="rId11" name="Check Box 29">
              <controlPr defaultSize="0" autoFill="0" autoLine="0" autoPict="0">
                <anchor moveWithCells="1">
                  <from>
                    <xdr:col>2</xdr:col>
                    <xdr:colOff>0</xdr:colOff>
                    <xdr:row>29</xdr:row>
                    <xdr:rowOff>0</xdr:rowOff>
                  </from>
                  <to>
                    <xdr:col>3</xdr:col>
                    <xdr:colOff>0</xdr:colOff>
                    <xdr:row>30</xdr:row>
                    <xdr:rowOff>0</xdr:rowOff>
                  </to>
                </anchor>
              </controlPr>
            </control>
          </mc:Choice>
        </mc:AlternateContent>
        <mc:AlternateContent xmlns:mc="http://schemas.openxmlformats.org/markup-compatibility/2006">
          <mc:Choice Requires="x14">
            <control shapeId="28702" r:id="rId12" name="Check Box 30">
              <controlPr defaultSize="0" autoFill="0" autoLine="0" autoPict="0" altText="">
                <anchor moveWithCells="1">
                  <from>
                    <xdr:col>2</xdr:col>
                    <xdr:colOff>0</xdr:colOff>
                    <xdr:row>16</xdr:row>
                    <xdr:rowOff>0</xdr:rowOff>
                  </from>
                  <to>
                    <xdr:col>3</xdr:col>
                    <xdr:colOff>0</xdr:colOff>
                    <xdr:row>17</xdr:row>
                    <xdr:rowOff>0</xdr:rowOff>
                  </to>
                </anchor>
              </controlPr>
            </control>
          </mc:Choice>
        </mc:AlternateContent>
        <mc:AlternateContent xmlns:mc="http://schemas.openxmlformats.org/markup-compatibility/2006">
          <mc:Choice Requires="x14">
            <control shapeId="28703" r:id="rId13" name="Check Box 31">
              <controlPr defaultSize="0" autoFill="0" autoLine="0" autoPict="0">
                <anchor moveWithCells="1">
                  <from>
                    <xdr:col>1</xdr:col>
                    <xdr:colOff>0</xdr:colOff>
                    <xdr:row>53</xdr:row>
                    <xdr:rowOff>0</xdr:rowOff>
                  </from>
                  <to>
                    <xdr:col>2</xdr:col>
                    <xdr:colOff>0</xdr:colOff>
                    <xdr:row>54</xdr:row>
                    <xdr:rowOff>0</xdr:rowOff>
                  </to>
                </anchor>
              </controlPr>
            </control>
          </mc:Choice>
        </mc:AlternateContent>
        <mc:AlternateContent xmlns:mc="http://schemas.openxmlformats.org/markup-compatibility/2006">
          <mc:Choice Requires="x14">
            <control shapeId="28704" r:id="rId14" name="Check Box 32">
              <controlPr defaultSize="0" autoFill="0" autoLine="0" autoPict="0" altText="">
                <anchor moveWithCells="1">
                  <from>
                    <xdr:col>2</xdr:col>
                    <xdr:colOff>0</xdr:colOff>
                    <xdr:row>17</xdr:row>
                    <xdr:rowOff>0</xdr:rowOff>
                  </from>
                  <to>
                    <xdr:col>3</xdr:col>
                    <xdr:colOff>0</xdr:colOff>
                    <xdr:row>17</xdr:row>
                    <xdr:rowOff>190500</xdr:rowOff>
                  </to>
                </anchor>
              </controlPr>
            </control>
          </mc:Choice>
        </mc:AlternateContent>
        <mc:AlternateContent xmlns:mc="http://schemas.openxmlformats.org/markup-compatibility/2006">
          <mc:Choice Requires="x14">
            <control shapeId="28707" r:id="rId15" name="Check Box 35">
              <controlPr defaultSize="0" autoFill="0" autoLine="0" autoPict="0" altText="3 Fahrstreifen">
                <anchor moveWithCells="1">
                  <from>
                    <xdr:col>2</xdr:col>
                    <xdr:colOff>0</xdr:colOff>
                    <xdr:row>26</xdr:row>
                    <xdr:rowOff>0</xdr:rowOff>
                  </from>
                  <to>
                    <xdr:col>3</xdr:col>
                    <xdr:colOff>0</xdr:colOff>
                    <xdr:row>27</xdr:row>
                    <xdr:rowOff>12700</xdr:rowOff>
                  </to>
                </anchor>
              </controlPr>
            </control>
          </mc:Choice>
        </mc:AlternateContent>
        <mc:AlternateContent xmlns:mc="http://schemas.openxmlformats.org/markup-compatibility/2006">
          <mc:Choice Requires="x14">
            <control shapeId="28719" r:id="rId16" name="Check Box 47">
              <controlPr defaultSize="0" autoFill="0" autoLine="0" autoPict="0" altText="3 Fahrstreifen">
                <anchor moveWithCells="1">
                  <from>
                    <xdr:col>3</xdr:col>
                    <xdr:colOff>0</xdr:colOff>
                    <xdr:row>30</xdr:row>
                    <xdr:rowOff>0</xdr:rowOff>
                  </from>
                  <to>
                    <xdr:col>4</xdr:col>
                    <xdr:colOff>0</xdr:colOff>
                    <xdr:row>31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2">
    <tabColor theme="0" tint="-0.14999847407452621"/>
    <pageSetUpPr fitToPage="1"/>
  </sheetPr>
  <dimension ref="A1:P42"/>
  <sheetViews>
    <sheetView showGridLines="0" zoomScaleNormal="100" zoomScaleSheetLayoutView="100" zoomScalePageLayoutView="50" workbookViewId="0">
      <selection activeCell="B12" sqref="B12"/>
    </sheetView>
  </sheetViews>
  <sheetFormatPr baseColWidth="10" defaultColWidth="0" defaultRowHeight="16.5" zeroHeight="1"/>
  <cols>
    <col min="1" max="1" width="2.7265625" style="189" customWidth="1"/>
    <col min="2" max="2" width="9.1796875" customWidth="1"/>
    <col min="3" max="3" width="15" customWidth="1"/>
    <col min="4" max="4" width="7.54296875" customWidth="1"/>
    <col min="5" max="9" width="15.1796875" customWidth="1"/>
    <col min="10" max="10" width="2.7265625" customWidth="1"/>
    <col min="11" max="16" width="0" hidden="1" customWidth="1"/>
    <col min="17" max="16384" width="11.453125" hidden="1"/>
  </cols>
  <sheetData>
    <row r="1" spans="1:15"/>
    <row r="2" spans="1:15" s="1" customFormat="1" ht="18" customHeight="1">
      <c r="A2" s="186"/>
      <c r="B2" s="572" t="s">
        <v>205</v>
      </c>
      <c r="C2" s="572"/>
      <c r="D2" s="572"/>
      <c r="E2" s="572"/>
      <c r="F2" s="573"/>
      <c r="G2" s="163" t="str">
        <f>IF(Projektgrundlagen!F2="","",Projektgrundlagen!F2)</f>
        <v>VII.05.4-FL</v>
      </c>
      <c r="H2" s="122" t="s">
        <v>66</v>
      </c>
      <c r="I2" s="172"/>
      <c r="J2" s="549" t="s">
        <v>108</v>
      </c>
      <c r="M2" s="80" t="s">
        <v>58</v>
      </c>
    </row>
    <row r="3" spans="1:15" s="1" customFormat="1" ht="18" customHeight="1">
      <c r="A3" s="186"/>
      <c r="B3" s="610" t="s">
        <v>639</v>
      </c>
      <c r="C3" s="610"/>
      <c r="D3" s="610"/>
      <c r="E3" s="610"/>
      <c r="F3" s="628"/>
      <c r="G3" s="496"/>
      <c r="H3" s="497"/>
      <c r="I3" s="498"/>
      <c r="J3" s="549"/>
      <c r="M3" s="80"/>
    </row>
    <row r="4" spans="1:15" s="1" customFormat="1">
      <c r="A4" s="186"/>
      <c r="B4" s="623" t="s">
        <v>108</v>
      </c>
      <c r="C4" s="623"/>
      <c r="D4" s="623"/>
      <c r="E4" s="623"/>
      <c r="F4" s="624"/>
      <c r="G4" s="167" t="str">
        <f>IF(Projektgrundlagen!F4="","",Projektgrundlagen!F4)</f>
        <v>Vertragsnr.:</v>
      </c>
      <c r="H4" s="170" t="str">
        <f>IF(Projektgrundlagen!G4="","",Projektgrundlagen!G4)</f>
        <v/>
      </c>
      <c r="I4" s="171"/>
      <c r="J4" s="549"/>
      <c r="M4" s="1" t="str">
        <f ca="1">MID(CELL("dateiname",A2),FIND("]",CELL("dateiname",A2))+1,255)</f>
        <v>F Honorarübersicht</v>
      </c>
    </row>
    <row r="5" spans="1:15" s="1" customFormat="1" ht="7.5" customHeight="1">
      <c r="A5" s="186"/>
      <c r="B5" s="158"/>
      <c r="C5" s="158"/>
      <c r="D5" s="157"/>
      <c r="E5" s="166"/>
      <c r="F5" s="166"/>
      <c r="G5" s="159"/>
      <c r="H5" s="159"/>
      <c r="I5" s="173"/>
      <c r="J5" s="549"/>
    </row>
    <row r="6" spans="1:15" s="1" customFormat="1">
      <c r="A6" s="186"/>
      <c r="B6" s="553" t="str">
        <f>IF(Projektgrundlagen!B6="","",Projektgrundlagen!B6)</f>
        <v>Maßnahmennr:</v>
      </c>
      <c r="C6" s="554"/>
      <c r="D6" s="590" t="str">
        <f>IF(Projektgrundlagen!E6="","",Projektgrundlagen!E6)</f>
        <v/>
      </c>
      <c r="E6" s="590"/>
      <c r="F6" s="590"/>
      <c r="G6" s="164" t="str">
        <f>IF(Projektgrundlagen!F6="","",Projektgrundlagen!F6)</f>
        <v>Vergabenr.:</v>
      </c>
      <c r="H6" s="142" t="str">
        <f>IF(Projektgrundlagen!G6="","",Projektgrundlagen!G6)</f>
        <v/>
      </c>
      <c r="I6" s="144"/>
      <c r="J6" s="549"/>
    </row>
    <row r="7" spans="1:15" s="1" customFormat="1">
      <c r="A7" s="186"/>
      <c r="B7" s="555" t="str">
        <f>IF(Projektgrundlagen!B7="","",Projektgrundlagen!B7)</f>
        <v>Bauherr:</v>
      </c>
      <c r="C7" s="556"/>
      <c r="D7" s="661" t="str">
        <f>IF(Projektgrundlagen!E7="","",Projektgrundlagen!E7)</f>
        <v>Mittelfränkischen Eisenbahnbetriebs GmbH</v>
      </c>
      <c r="E7" s="661"/>
      <c r="F7" s="661"/>
      <c r="G7" s="661"/>
      <c r="H7" s="661"/>
      <c r="I7" s="662"/>
      <c r="J7" s="549"/>
    </row>
    <row r="8" spans="1:15" s="1" customFormat="1">
      <c r="A8" s="186"/>
      <c r="B8" s="557"/>
      <c r="C8" s="558"/>
      <c r="D8" s="619" t="str">
        <f>IF(Projektgrundlagen!E8="","",Projektgrundlagen!E8)</f>
        <v>Reaktivierung der Bahnstrecke 5331 im Abschnitt Wilburgstetten - Dombühl für den SPNV</v>
      </c>
      <c r="E8" s="619"/>
      <c r="F8" s="619"/>
      <c r="G8" s="619"/>
      <c r="H8" s="619"/>
      <c r="I8" s="620"/>
      <c r="J8" s="549"/>
      <c r="M8" s="654"/>
      <c r="N8" s="654"/>
      <c r="O8" s="654"/>
    </row>
    <row r="9" spans="1:15" s="1" customFormat="1">
      <c r="A9" s="186"/>
      <c r="B9" s="570" t="s">
        <v>39</v>
      </c>
      <c r="C9" s="571"/>
      <c r="D9" s="655" t="str">
        <f>IF(Projektgrundlagen!E9="","",Projektgrundlagen!E9)</f>
        <v/>
      </c>
      <c r="E9" s="655"/>
      <c r="F9" s="655"/>
      <c r="G9" s="655"/>
      <c r="H9" s="655"/>
      <c r="I9" s="656"/>
      <c r="J9" s="549"/>
    </row>
    <row r="10" spans="1:15" s="1" customFormat="1" ht="16.5" customHeight="1">
      <c r="A10" s="186"/>
      <c r="B10" s="146"/>
      <c r="C10" s="161"/>
      <c r="D10" s="142"/>
      <c r="E10" s="142"/>
      <c r="F10" s="142"/>
      <c r="G10" s="143"/>
      <c r="H10" s="142"/>
      <c r="I10" s="143"/>
      <c r="M10" s="465"/>
      <c r="N10" s="465"/>
      <c r="O10" s="465"/>
    </row>
    <row r="11" spans="1:15" s="1" customFormat="1" ht="30" customHeight="1">
      <c r="A11" s="189"/>
      <c r="B11" s="259" t="s">
        <v>108</v>
      </c>
      <c r="C11" s="260"/>
      <c r="D11" s="260"/>
      <c r="E11" s="260"/>
      <c r="F11" s="260"/>
      <c r="G11" s="260"/>
      <c r="H11" s="260"/>
      <c r="I11" s="260"/>
      <c r="J11"/>
      <c r="L11" s="365"/>
      <c r="M11" s="255"/>
      <c r="N11" s="256"/>
      <c r="O11" s="257"/>
    </row>
    <row r="12" spans="1:15" s="1" customFormat="1" ht="9.65" customHeight="1">
      <c r="A12" s="189"/>
      <c r="B12" s="258"/>
      <c r="C12" s="197"/>
      <c r="D12" s="197"/>
      <c r="E12" s="197"/>
      <c r="F12" s="197"/>
      <c r="G12" s="197"/>
      <c r="H12" s="197"/>
      <c r="I12" s="197"/>
      <c r="J12"/>
      <c r="M12" s="255"/>
      <c r="N12" s="256"/>
      <c r="O12" s="257"/>
    </row>
    <row r="13" spans="1:15" s="1" customFormat="1" ht="16.149999999999999" customHeight="1">
      <c r="A13" s="186"/>
      <c r="B13" s="74"/>
      <c r="C13" s="45"/>
      <c r="D13" s="468"/>
      <c r="E13" s="45"/>
      <c r="F13" s="45"/>
      <c r="G13" s="20"/>
      <c r="H13" s="364"/>
      <c r="I13" s="16"/>
    </row>
    <row r="14" spans="1:15" s="1" customFormat="1" ht="15" customHeight="1">
      <c r="A14" s="186"/>
      <c r="B14" s="17"/>
      <c r="C14" s="46"/>
      <c r="D14" s="469"/>
      <c r="E14" s="46"/>
      <c r="F14" s="46"/>
      <c r="G14" s="47"/>
      <c r="H14" s="46"/>
      <c r="I14" s="18"/>
    </row>
    <row r="15" spans="1:15" s="1" customFormat="1" ht="29.25" customHeight="1">
      <c r="A15" s="186"/>
      <c r="B15" s="646"/>
      <c r="C15" s="647"/>
      <c r="D15" s="647"/>
      <c r="E15" s="267" t="s">
        <v>173</v>
      </c>
      <c r="F15" s="267" t="s">
        <v>24</v>
      </c>
      <c r="G15" s="657" t="str">
        <f>'E Honorarberechnung'!D37</f>
        <v>Honorar Faunistische Leistungen netto</v>
      </c>
      <c r="H15" s="19" t="s">
        <v>25</v>
      </c>
      <c r="I15" s="657" t="str">
        <f>'E Honorarberechnung'!C40</f>
        <v>Honorar Faunistische Leistungen brutto</v>
      </c>
    </row>
    <row r="16" spans="1:15" s="1" customFormat="1" ht="38.25" customHeight="1">
      <c r="A16" s="186"/>
      <c r="B16" s="659" t="s">
        <v>166</v>
      </c>
      <c r="C16" s="660"/>
      <c r="D16" s="660"/>
      <c r="E16" s="267" t="s">
        <v>35</v>
      </c>
      <c r="F16" s="48"/>
      <c r="G16" s="658"/>
      <c r="H16" s="34"/>
      <c r="I16" s="658"/>
    </row>
    <row r="17" spans="1:9" s="1" customFormat="1" ht="12.75" customHeight="1">
      <c r="A17" s="186"/>
      <c r="B17" s="648"/>
      <c r="C17" s="649"/>
      <c r="D17" s="649"/>
      <c r="E17" s="33" t="s">
        <v>28</v>
      </c>
      <c r="F17" s="33" t="s">
        <v>28</v>
      </c>
      <c r="G17" s="12" t="s">
        <v>28</v>
      </c>
      <c r="H17" s="12" t="s">
        <v>28</v>
      </c>
      <c r="I17" s="12" t="s">
        <v>28</v>
      </c>
    </row>
    <row r="18" spans="1:9" s="1" customFormat="1">
      <c r="A18" s="186"/>
      <c r="B18" s="126" t="str">
        <f>IF(Projektgrundlagen!$I$25,'D Leistungen'!B13,"")</f>
        <v>Titel 1</v>
      </c>
      <c r="C18" s="650" t="str">
        <f>IF('D Leistungen'!E13="","",'D Leistungen'!E13)</f>
        <v>Vorbereitende Tätigkeiten</v>
      </c>
      <c r="D18" s="651"/>
      <c r="E18" s="478">
        <f>IF(OR('D Leistungen'!K30="",'D Leistungen'!K30=0),0,'D Leistungen'!K30)</f>
        <v>0</v>
      </c>
      <c r="F18" s="264">
        <f>IF($E$24=0,0,IF(AND('E Honorarberechnung'!$O$27,'E Honorarberechnung'!$L$28,'E Honorarberechnung'!$O$28),'E Honorarberechnung'!$I$28*E18,IF(AND('E Honorarberechnung'!$O$27,'E Honorarberechnung'!$L$29,'E Honorarberechnung'!$O$29),'E Honorarberechnung'!$I$29/$E$24*E18,0)))</f>
        <v>0</v>
      </c>
      <c r="G18" s="127">
        <f>SUM(E18:F18)</f>
        <v>0</v>
      </c>
      <c r="H18" s="127">
        <f>+G18*'E Honorarberechnung'!$I$38</f>
        <v>0</v>
      </c>
      <c r="I18" s="128">
        <f>+G18+H18</f>
        <v>0</v>
      </c>
    </row>
    <row r="19" spans="1:9" s="1" customFormat="1">
      <c r="A19" s="186"/>
      <c r="B19" s="129" t="str">
        <f>IF(Projektgrundlagen!$I$25,'D Leistungen'!B32,"")</f>
        <v>Titel 2</v>
      </c>
      <c r="C19" s="644" t="str">
        <f>IF('D Leistungen'!E32="","",'D Leistungen'!E32)</f>
        <v xml:space="preserve">Geländearbeiten </v>
      </c>
      <c r="D19" s="645"/>
      <c r="E19" s="479">
        <f>IF(OR('D Leistungen'!K373="",'D Leistungen'!K373=0),0,'D Leistungen'!K373)</f>
        <v>0</v>
      </c>
      <c r="F19" s="265">
        <f>IF($E$24=0,0,IF(AND('E Honorarberechnung'!$O$27,'E Honorarberechnung'!$L$28,'E Honorarberechnung'!$O$28),'E Honorarberechnung'!$I$28*E19,IF(AND('E Honorarberechnung'!$O$27,'E Honorarberechnung'!$L$29,'E Honorarberechnung'!$O$29),'E Honorarberechnung'!$I$29/$E$24*E19,0)))</f>
        <v>0</v>
      </c>
      <c r="G19" s="130">
        <f t="shared" ref="G19:G22" si="0">SUM(E19:F19)</f>
        <v>0</v>
      </c>
      <c r="H19" s="130">
        <f>+G19*'E Honorarberechnung'!$I$38</f>
        <v>0</v>
      </c>
      <c r="I19" s="131">
        <f t="shared" ref="I19:I22" si="1">+G19+H19</f>
        <v>0</v>
      </c>
    </row>
    <row r="20" spans="1:9" s="1" customFormat="1">
      <c r="A20" s="186"/>
      <c r="B20" s="129" t="str">
        <f>IF(Projektgrundlagen!$I$25,'D Leistungen'!B375,"")</f>
        <v>Titel 3</v>
      </c>
      <c r="C20" s="644" t="str">
        <f>IF('D Leistungen'!E375="","",'D Leistungen'!E375)</f>
        <v xml:space="preserve">Prognose </v>
      </c>
      <c r="D20" s="645"/>
      <c r="E20" s="479">
        <f>IF(OR('D Leistungen'!K415="",'D Leistungen'!K415=0),0,'D Leistungen'!K415)</f>
        <v>0</v>
      </c>
      <c r="F20" s="265">
        <f>IF($E$24=0,0,IF(AND('E Honorarberechnung'!$O$27,'E Honorarberechnung'!$L$28,'E Honorarberechnung'!$O$28),'E Honorarberechnung'!$I$28*E20,IF(AND('E Honorarberechnung'!$O$27,'E Honorarberechnung'!$L$29,'E Honorarberechnung'!$O$29),'E Honorarberechnung'!$I$29/$E$24*E20,0)))</f>
        <v>0</v>
      </c>
      <c r="G20" s="130">
        <f t="shared" ref="G20" si="2">SUM(E20:F20)</f>
        <v>0</v>
      </c>
      <c r="H20" s="130">
        <f>+G20*'E Honorarberechnung'!$I$38</f>
        <v>0</v>
      </c>
      <c r="I20" s="131">
        <f t="shared" ref="I20" si="3">+G20+H20</f>
        <v>0</v>
      </c>
    </row>
    <row r="21" spans="1:9" s="1" customFormat="1">
      <c r="A21" s="186"/>
      <c r="B21" s="129" t="str">
        <f>IF(Projektgrundlagen!$I$25,'D Leistungen'!B417,"")</f>
        <v>Titel 4</v>
      </c>
      <c r="C21" s="644" t="str">
        <f>LEFT(IF('D Leistungen'!E417="","",'D Leistungen'!E417),23)</f>
        <v>Faunistische Begleitung</v>
      </c>
      <c r="D21" s="663"/>
      <c r="E21" s="479">
        <f>IF(OR('D Leistungen'!K447="",'D Leistungen'!K447=0),0,'D Leistungen'!K447)</f>
        <v>0</v>
      </c>
      <c r="F21" s="265">
        <f>IF($E$24=0,0,IF(AND('E Honorarberechnung'!$O$27,'E Honorarberechnung'!$L$28,'E Honorarberechnung'!$O$28),'E Honorarberechnung'!$I$28*E21,IF(AND('E Honorarberechnung'!$O$27,'E Honorarberechnung'!$L$29,'E Honorarberechnung'!$O$29),'E Honorarberechnung'!$I$29/$E$24*E21,0)))</f>
        <v>0</v>
      </c>
      <c r="G21" s="130">
        <f t="shared" si="0"/>
        <v>0</v>
      </c>
      <c r="H21" s="130">
        <f>+G21*'E Honorarberechnung'!$I$38</f>
        <v>0</v>
      </c>
      <c r="I21" s="131">
        <f t="shared" si="1"/>
        <v>0</v>
      </c>
    </row>
    <row r="22" spans="1:9" s="1" customFormat="1">
      <c r="A22" s="186"/>
      <c r="B22" s="132" t="str">
        <f>IF(Projektgrundlagen!$I$25,'D Leistungen'!B449,"")</f>
        <v xml:space="preserve">Titel 5 </v>
      </c>
      <c r="C22" s="652" t="str">
        <f>IF('D Leistungen'!E449="","",'D Leistungen'!E449)</f>
        <v>Optionale Leistungen</v>
      </c>
      <c r="D22" s="653"/>
      <c r="E22" s="480">
        <f>IF(OR('D Leistungen'!K465="",'D Leistungen'!K465=0),0,'D Leistungen'!K465)</f>
        <v>0</v>
      </c>
      <c r="F22" s="266">
        <f>IF($E$24=0,0,IF(AND('E Honorarberechnung'!$O$27,'E Honorarberechnung'!$L$28,'E Honorarberechnung'!$O$28),'E Honorarberechnung'!$I$28*E22,IF(AND('E Honorarberechnung'!$O$27,'E Honorarberechnung'!$L$29,'E Honorarberechnung'!$O$29),'E Honorarberechnung'!$I$29/$E$24*E22,0)))</f>
        <v>0</v>
      </c>
      <c r="G22" s="133">
        <f t="shared" si="0"/>
        <v>0</v>
      </c>
      <c r="H22" s="133">
        <f>+G22*'E Honorarberechnung'!$I$38</f>
        <v>0</v>
      </c>
      <c r="I22" s="180">
        <f t="shared" si="1"/>
        <v>0</v>
      </c>
    </row>
    <row r="23" spans="1:9" s="57" customFormat="1" ht="17" thickBot="1">
      <c r="A23" s="207"/>
      <c r="B23" s="38"/>
      <c r="C23" s="38"/>
      <c r="D23" s="38"/>
      <c r="E23" s="141"/>
      <c r="F23" s="53"/>
      <c r="G23" s="56"/>
    </row>
    <row r="24" spans="1:9" s="6" customFormat="1" ht="26.5" customHeight="1" thickBot="1">
      <c r="A24" s="188"/>
      <c r="B24" s="195" t="s">
        <v>23</v>
      </c>
      <c r="C24" s="466"/>
      <c r="D24" s="467"/>
      <c r="E24" s="348">
        <f>SUM(E18:E22)</f>
        <v>0</v>
      </c>
      <c r="F24" s="349">
        <f>SUM(F18:F22)</f>
        <v>0</v>
      </c>
      <c r="G24" s="349">
        <f>SUM(G18:G22)</f>
        <v>0</v>
      </c>
      <c r="H24" s="350">
        <f>SUM(H18:H22)</f>
        <v>0</v>
      </c>
      <c r="I24" s="300">
        <f>SUM(I18:I22)</f>
        <v>0</v>
      </c>
    </row>
    <row r="25" spans="1:9" s="1" customFormat="1" ht="15" customHeight="1">
      <c r="A25" s="186"/>
      <c r="D25" s="49"/>
    </row>
    <row r="26" spans="1:9"/>
    <row r="42"/>
  </sheetData>
  <sheetProtection sheet="1" formatRows="0"/>
  <mergeCells count="23">
    <mergeCell ref="C22:D22"/>
    <mergeCell ref="B3:F3"/>
    <mergeCell ref="M8:O8"/>
    <mergeCell ref="D9:I9"/>
    <mergeCell ref="D8:I8"/>
    <mergeCell ref="B9:C9"/>
    <mergeCell ref="G15:G16"/>
    <mergeCell ref="I15:I16"/>
    <mergeCell ref="J2:J9"/>
    <mergeCell ref="B16:D16"/>
    <mergeCell ref="B6:C6"/>
    <mergeCell ref="B7:C7"/>
    <mergeCell ref="B8:C8"/>
    <mergeCell ref="D7:I7"/>
    <mergeCell ref="B2:F2"/>
    <mergeCell ref="C21:D21"/>
    <mergeCell ref="C20:D20"/>
    <mergeCell ref="B4:F4"/>
    <mergeCell ref="B15:D15"/>
    <mergeCell ref="B17:D17"/>
    <mergeCell ref="C18:D18"/>
    <mergeCell ref="C19:D19"/>
    <mergeCell ref="D6:F6"/>
  </mergeCell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Februar 2023&amp;R&amp;P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3">
    <tabColor theme="0" tint="-0.14999847407452621"/>
    <pageSetUpPr fitToPage="1"/>
  </sheetPr>
  <dimension ref="A1:M59"/>
  <sheetViews>
    <sheetView showGridLines="0" zoomScaleNormal="100" zoomScaleSheetLayoutView="100" zoomScalePageLayoutView="50" workbookViewId="0">
      <selection activeCell="D7" sqref="D7:I7"/>
    </sheetView>
  </sheetViews>
  <sheetFormatPr baseColWidth="10" defaultColWidth="0" defaultRowHeight="16.5" zeroHeight="1"/>
  <cols>
    <col min="1" max="1" width="5.7265625" style="189" customWidth="1"/>
    <col min="2" max="2" width="10.7265625" customWidth="1"/>
    <col min="3" max="3" width="12" customWidth="1"/>
    <col min="4" max="4" width="7.54296875" customWidth="1"/>
    <col min="5" max="5" width="19" customWidth="1"/>
    <col min="6" max="6" width="5.7265625" customWidth="1"/>
    <col min="7" max="7" width="19" customWidth="1"/>
    <col min="8" max="8" width="10.54296875" customWidth="1"/>
    <col min="9" max="9" width="19" customWidth="1"/>
    <col min="10" max="10" width="2.7265625" customWidth="1"/>
    <col min="11" max="11" width="11.453125" style="65" hidden="1" customWidth="1"/>
    <col min="12" max="16384" width="11.453125" hidden="1"/>
  </cols>
  <sheetData>
    <row r="1" spans="1:13"/>
    <row r="2" spans="1:13" s="1" customFormat="1" ht="18">
      <c r="A2" s="186"/>
      <c r="B2" s="572" t="s">
        <v>205</v>
      </c>
      <c r="C2" s="572"/>
      <c r="D2" s="572"/>
      <c r="E2" s="572"/>
      <c r="F2" s="573"/>
      <c r="G2" s="163" t="str">
        <f>IF(Projektgrundlagen!F2="","",Projektgrundlagen!F2)</f>
        <v>VII.05.4-FL</v>
      </c>
      <c r="H2" s="590" t="s">
        <v>72</v>
      </c>
      <c r="I2" s="591"/>
      <c r="J2" s="664" t="s">
        <v>64</v>
      </c>
      <c r="K2" s="153" t="s">
        <v>20</v>
      </c>
      <c r="M2" s="80" t="s">
        <v>58</v>
      </c>
    </row>
    <row r="3" spans="1:13" s="1" customFormat="1">
      <c r="A3" s="186"/>
      <c r="B3" s="683" t="s">
        <v>639</v>
      </c>
      <c r="C3" s="683"/>
      <c r="D3" s="683"/>
      <c r="E3" s="683"/>
      <c r="F3" s="684"/>
      <c r="G3" s="496"/>
      <c r="H3" s="497"/>
      <c r="I3" s="498"/>
      <c r="J3" s="664"/>
      <c r="K3" s="153"/>
      <c r="M3" s="80"/>
    </row>
    <row r="4" spans="1:13" s="1" customFormat="1" ht="15" customHeight="1">
      <c r="A4" s="186"/>
      <c r="B4" s="623" t="s">
        <v>64</v>
      </c>
      <c r="C4" s="623"/>
      <c r="D4" s="623"/>
      <c r="E4" s="623"/>
      <c r="F4" s="624"/>
      <c r="G4" s="167" t="str">
        <f>IF(Projektgrundlagen!F4="","",Projektgrundlagen!F4)</f>
        <v>Vertragsnr.:</v>
      </c>
      <c r="H4" s="621" t="str">
        <f>IF(Projektgrundlagen!G4="","",Projektgrundlagen!G4)</f>
        <v/>
      </c>
      <c r="I4" s="622"/>
      <c r="J4" s="664"/>
      <c r="K4" s="40"/>
      <c r="M4" s="1" t="str">
        <f ca="1">MID(CELL("dateiname",A2),FIND("]",CELL("dateiname",A2))+1,255)</f>
        <v>G Honorarabrechnung</v>
      </c>
    </row>
    <row r="5" spans="1:13" s="1" customFormat="1" ht="7.5" customHeight="1">
      <c r="A5" s="186"/>
      <c r="B5" s="158"/>
      <c r="C5" s="158"/>
      <c r="D5" s="158"/>
      <c r="E5" s="158"/>
      <c r="F5" s="158"/>
      <c r="G5" s="157"/>
      <c r="H5" s="157"/>
      <c r="I5" s="157"/>
      <c r="J5" s="664"/>
      <c r="K5" s="40"/>
    </row>
    <row r="6" spans="1:13" s="1" customFormat="1" ht="15" customHeight="1">
      <c r="A6" s="186"/>
      <c r="B6" s="693" t="str">
        <f>IF(Projektgrundlagen!B6="","",Projektgrundlagen!B6)</f>
        <v>Maßnahmennr:</v>
      </c>
      <c r="C6" s="694"/>
      <c r="D6" s="598" t="str">
        <f>IF(Projektgrundlagen!E6="","",Projektgrundlagen!E6)</f>
        <v/>
      </c>
      <c r="E6" s="598"/>
      <c r="F6" s="598"/>
      <c r="G6" s="164" t="str">
        <f>IF(Projektgrundlagen!F6="","",Projektgrundlagen!F6)</f>
        <v>Vergabenr.:</v>
      </c>
      <c r="H6" s="695" t="str">
        <f>IF(Projektgrundlagen!G6="","",Projektgrundlagen!G6)</f>
        <v/>
      </c>
      <c r="I6" s="696"/>
      <c r="J6" s="664"/>
      <c r="K6" s="40"/>
    </row>
    <row r="7" spans="1:13" s="1" customFormat="1" ht="15" customHeight="1">
      <c r="A7" s="186"/>
      <c r="B7" s="557" t="str">
        <f>IF(Projektgrundlagen!B7="","",Projektgrundlagen!B7)</f>
        <v>Bauherr:</v>
      </c>
      <c r="C7" s="558"/>
      <c r="D7" s="686" t="str">
        <f>IF(Projektgrundlagen!E7="","",Projektgrundlagen!E7)</f>
        <v>Mittelfränkischen Eisenbahnbetriebs GmbH</v>
      </c>
      <c r="E7" s="686"/>
      <c r="F7" s="686"/>
      <c r="G7" s="686"/>
      <c r="H7" s="686"/>
      <c r="I7" s="687"/>
      <c r="J7" s="664"/>
      <c r="K7" s="40"/>
    </row>
    <row r="8" spans="1:13" s="1" customFormat="1" ht="15" customHeight="1">
      <c r="A8" s="186"/>
      <c r="B8" s="557"/>
      <c r="C8" s="558"/>
      <c r="D8" s="688" t="str">
        <f>IF(Projektgrundlagen!E8="","",Projektgrundlagen!E8)</f>
        <v>Reaktivierung der Bahnstrecke 5331 im Abschnitt Wilburgstetten - Dombühl für den SPNV</v>
      </c>
      <c r="E8" s="688"/>
      <c r="F8" s="688"/>
      <c r="G8" s="688"/>
      <c r="H8" s="688"/>
      <c r="I8" s="689"/>
      <c r="J8" s="664"/>
      <c r="K8" s="40"/>
    </row>
    <row r="9" spans="1:13" s="1" customFormat="1" ht="15" customHeight="1">
      <c r="A9" s="186"/>
      <c r="B9" s="570" t="s">
        <v>39</v>
      </c>
      <c r="C9" s="571"/>
      <c r="D9" s="621" t="str">
        <f>IF(Projektgrundlagen!E9="","",Projektgrundlagen!E9)</f>
        <v/>
      </c>
      <c r="E9" s="621"/>
      <c r="F9" s="621"/>
      <c r="G9" s="621"/>
      <c r="H9" s="621"/>
      <c r="I9" s="622"/>
      <c r="J9" s="664"/>
      <c r="K9" s="40"/>
    </row>
    <row r="10" spans="1:13" s="1" customFormat="1">
      <c r="A10" s="186"/>
      <c r="B10" s="146"/>
      <c r="C10" s="161"/>
      <c r="D10" s="161"/>
      <c r="E10" s="161"/>
      <c r="F10" s="142"/>
      <c r="G10" s="143"/>
      <c r="H10" s="142"/>
      <c r="I10" s="143"/>
      <c r="K10" s="40"/>
    </row>
    <row r="11" spans="1:13" s="1" customFormat="1" ht="22.5" customHeight="1">
      <c r="A11" s="186"/>
      <c r="B11" s="328" t="s">
        <v>64</v>
      </c>
      <c r="C11" s="260"/>
      <c r="D11" s="260"/>
      <c r="E11" s="260"/>
      <c r="F11" s="260"/>
      <c r="G11" s="260"/>
      <c r="H11" s="260"/>
      <c r="I11" s="260"/>
      <c r="K11" s="40"/>
    </row>
    <row r="12" spans="1:13" s="1" customFormat="1" ht="7.15" customHeight="1">
      <c r="A12" s="186"/>
      <c r="B12" s="258"/>
      <c r="C12" s="197"/>
      <c r="D12" s="197"/>
      <c r="E12" s="197"/>
      <c r="F12" s="197"/>
      <c r="G12" s="197"/>
      <c r="H12" s="197"/>
      <c r="I12" s="197"/>
      <c r="K12" s="40"/>
    </row>
    <row r="13" spans="1:13">
      <c r="B13" s="679" t="s">
        <v>84</v>
      </c>
      <c r="C13" s="680"/>
      <c r="D13" s="685"/>
      <c r="E13" s="685"/>
      <c r="F13" s="286"/>
      <c r="G13" s="286"/>
      <c r="H13" s="286"/>
      <c r="I13" s="287"/>
    </row>
    <row r="14" spans="1:13" s="1" customFormat="1" ht="15" customHeight="1">
      <c r="A14" s="186"/>
      <c r="B14" s="74"/>
      <c r="C14" s="45"/>
      <c r="D14" s="75"/>
      <c r="E14" s="16"/>
      <c r="F14" s="21" t="s">
        <v>77</v>
      </c>
      <c r="G14" s="20"/>
      <c r="H14" s="45"/>
      <c r="I14" s="16"/>
      <c r="K14" s="40"/>
    </row>
    <row r="15" spans="1:13" s="1" customFormat="1" ht="15" customHeight="1">
      <c r="A15" s="186"/>
      <c r="B15" s="17"/>
      <c r="C15" s="46"/>
      <c r="D15" s="288"/>
      <c r="E15" s="18"/>
      <c r="F15" s="198" t="s">
        <v>138</v>
      </c>
      <c r="G15" s="367"/>
      <c r="H15" s="681"/>
      <c r="I15" s="682"/>
      <c r="K15" s="40"/>
    </row>
    <row r="16" spans="1:13" s="1" customFormat="1" ht="29.25" customHeight="1">
      <c r="A16" s="186"/>
      <c r="B16" s="690" t="s">
        <v>172</v>
      </c>
      <c r="C16" s="691"/>
      <c r="D16" s="692"/>
      <c r="E16" s="330" t="s">
        <v>84</v>
      </c>
      <c r="F16" s="674" t="s">
        <v>79</v>
      </c>
      <c r="G16" s="675"/>
      <c r="H16" s="674" t="s">
        <v>142</v>
      </c>
      <c r="I16" s="675"/>
      <c r="K16" s="40"/>
    </row>
    <row r="17" spans="1:11" s="1" customFormat="1" ht="45" customHeight="1">
      <c r="A17" s="186"/>
      <c r="B17" s="289"/>
      <c r="C17" s="331"/>
      <c r="D17" s="340"/>
      <c r="E17" s="395" t="str">
        <f>'F Honorarübersicht'!I15</f>
        <v>Honorar Faunistische Leistungen brutto</v>
      </c>
      <c r="F17" s="290" t="s">
        <v>78</v>
      </c>
      <c r="G17" s="291" t="str">
        <f>IF('E Honorarberechnung'!I38&lt;=0," anteiliges Honorar        netto"," anteiliges Honorar        brutto")</f>
        <v xml:space="preserve"> anteiliges Honorar        brutto</v>
      </c>
      <c r="H17" s="291" t="s">
        <v>111</v>
      </c>
      <c r="I17" s="291" t="str">
        <f>IF('E Honorarberechnung'!I38&lt;=0," geprüftes Honorar        netto"," geprüftes Honorar        brutto")</f>
        <v xml:space="preserve"> geprüftes Honorar        brutto</v>
      </c>
      <c r="K17" s="40"/>
    </row>
    <row r="18" spans="1:11" s="1" customFormat="1" ht="12.75" customHeight="1">
      <c r="A18" s="186"/>
      <c r="B18" s="292"/>
      <c r="C18" s="332"/>
      <c r="D18" s="339"/>
      <c r="E18" s="293" t="s">
        <v>28</v>
      </c>
      <c r="F18" s="291"/>
      <c r="G18" s="291" t="s">
        <v>28</v>
      </c>
      <c r="H18" s="291" t="s">
        <v>100</v>
      </c>
      <c r="I18" s="291" t="s">
        <v>28</v>
      </c>
      <c r="K18" s="40"/>
    </row>
    <row r="19" spans="1:11" s="1" customFormat="1" ht="15" customHeight="1">
      <c r="A19" s="186"/>
      <c r="B19" s="316" t="str">
        <f>'F Honorarübersicht'!B18</f>
        <v>Titel 1</v>
      </c>
      <c r="C19" s="333" t="str">
        <f>'F Honorarübersicht'!C18</f>
        <v>Vorbereitende Tätigkeiten</v>
      </c>
      <c r="D19" s="336"/>
      <c r="E19" s="317">
        <f>'F Honorarübersicht'!I18</f>
        <v>0</v>
      </c>
      <c r="F19" s="318"/>
      <c r="G19" s="319" t="str">
        <f>IF(K19,E19,"")</f>
        <v/>
      </c>
      <c r="H19" s="305"/>
      <c r="I19" s="306" t="str">
        <f>IFERROR(IF(OR(H19="",H19&gt;100%,H19&lt;0),"",G19*H19),"")</f>
        <v/>
      </c>
      <c r="K19" s="40" t="b">
        <v>0</v>
      </c>
    </row>
    <row r="20" spans="1:11" s="1" customFormat="1" ht="15" customHeight="1">
      <c r="A20" s="186"/>
      <c r="B20" s="320" t="str">
        <f>'F Honorarübersicht'!B19</f>
        <v>Titel 2</v>
      </c>
      <c r="C20" s="334" t="str">
        <f>'F Honorarübersicht'!C19</f>
        <v xml:space="preserve">Geländearbeiten </v>
      </c>
      <c r="D20" s="337"/>
      <c r="E20" s="321">
        <f>'F Honorarübersicht'!I19</f>
        <v>0</v>
      </c>
      <c r="F20" s="322"/>
      <c r="G20" s="323" t="str">
        <f t="shared" ref="G20:G23" si="0">IF(K20,E20,"")</f>
        <v/>
      </c>
      <c r="H20" s="308"/>
      <c r="I20" s="309" t="str">
        <f t="shared" ref="I20:I23" si="1">IFERROR(IF(OR(H20="",H20&gt;100%,H20&lt;0),"",G20*H20),"")</f>
        <v/>
      </c>
      <c r="K20" s="40" t="b">
        <v>0</v>
      </c>
    </row>
    <row r="21" spans="1:11" s="1" customFormat="1" ht="15" customHeight="1">
      <c r="A21" s="186"/>
      <c r="B21" s="320" t="str">
        <f>'F Honorarübersicht'!B20</f>
        <v>Titel 3</v>
      </c>
      <c r="C21" s="334" t="str">
        <f>'F Honorarübersicht'!C20</f>
        <v xml:space="preserve">Prognose </v>
      </c>
      <c r="D21" s="337"/>
      <c r="E21" s="321">
        <f>'F Honorarübersicht'!I20</f>
        <v>0</v>
      </c>
      <c r="F21" s="322"/>
      <c r="G21" s="323" t="str">
        <f t="shared" ref="G21:G22" si="2">IF(K21,E21,"")</f>
        <v/>
      </c>
      <c r="H21" s="308"/>
      <c r="I21" s="309" t="str">
        <f t="shared" ref="I21:I22" si="3">IFERROR(IF(OR(H21="",H21&gt;100%,H21&lt;0),"",G21*H21),"")</f>
        <v/>
      </c>
      <c r="K21" s="40" t="b">
        <v>0</v>
      </c>
    </row>
    <row r="22" spans="1:11" s="1" customFormat="1" ht="15" customHeight="1">
      <c r="A22" s="186"/>
      <c r="B22" s="320" t="str">
        <f>'F Honorarübersicht'!B21</f>
        <v>Titel 4</v>
      </c>
      <c r="C22" s="334" t="str">
        <f>'F Honorarübersicht'!C21</f>
        <v>Faunistische Begleitung</v>
      </c>
      <c r="D22" s="337"/>
      <c r="E22" s="321">
        <f>'F Honorarübersicht'!I21</f>
        <v>0</v>
      </c>
      <c r="F22" s="322"/>
      <c r="G22" s="323" t="str">
        <f t="shared" si="2"/>
        <v/>
      </c>
      <c r="H22" s="308"/>
      <c r="I22" s="309" t="str">
        <f t="shared" si="3"/>
        <v/>
      </c>
      <c r="K22" s="40" t="b">
        <v>0</v>
      </c>
    </row>
    <row r="23" spans="1:11" s="1" customFormat="1" ht="15" customHeight="1">
      <c r="A23" s="186"/>
      <c r="B23" s="324" t="str">
        <f>'F Honorarübersicht'!B22</f>
        <v xml:space="preserve">Titel 5 </v>
      </c>
      <c r="C23" s="335" t="str">
        <f>'F Honorarübersicht'!C22</f>
        <v>Optionale Leistungen</v>
      </c>
      <c r="D23" s="338"/>
      <c r="E23" s="325">
        <f>'F Honorarübersicht'!I22</f>
        <v>0</v>
      </c>
      <c r="F23" s="326"/>
      <c r="G23" s="327" t="str">
        <f t="shared" si="0"/>
        <v/>
      </c>
      <c r="H23" s="311"/>
      <c r="I23" s="312" t="str">
        <f t="shared" si="1"/>
        <v/>
      </c>
      <c r="K23" s="40" t="b">
        <v>0</v>
      </c>
    </row>
    <row r="24" spans="1:11" ht="17" thickBot="1"/>
    <row r="25" spans="1:11" s="1" customFormat="1" ht="24.65" customHeight="1" thickBot="1">
      <c r="A25" s="186"/>
      <c r="B25" s="296" t="s">
        <v>114</v>
      </c>
      <c r="C25" s="297"/>
      <c r="D25" s="298"/>
      <c r="E25" s="299">
        <f>SUM(E19:E23)</f>
        <v>0</v>
      </c>
      <c r="F25" s="351"/>
      <c r="G25" s="352">
        <f>SUM(G19:G23)</f>
        <v>0</v>
      </c>
      <c r="H25" s="353"/>
      <c r="I25" s="354">
        <f>SUM(I19:I23)</f>
        <v>0</v>
      </c>
      <c r="K25" s="40"/>
    </row>
    <row r="26" spans="1:11"/>
    <row r="27" spans="1:11">
      <c r="B27" s="679" t="s">
        <v>129</v>
      </c>
      <c r="C27" s="680"/>
      <c r="D27" s="685"/>
      <c r="E27" s="685"/>
      <c r="F27" s="286"/>
      <c r="G27" s="286"/>
      <c r="H27" s="286"/>
      <c r="I27" s="287"/>
    </row>
    <row r="28" spans="1:11" s="1" customFormat="1" ht="12.75" customHeight="1">
      <c r="A28" s="186"/>
      <c r="B28" s="292" t="s">
        <v>137</v>
      </c>
      <c r="C28" s="294" t="s">
        <v>85</v>
      </c>
      <c r="D28" s="295"/>
      <c r="E28" s="295"/>
      <c r="F28" s="293"/>
      <c r="G28" s="291" t="s">
        <v>28</v>
      </c>
      <c r="H28" s="291" t="s">
        <v>100</v>
      </c>
      <c r="I28" s="291" t="s">
        <v>28</v>
      </c>
      <c r="K28" s="40"/>
    </row>
    <row r="29" spans="1:11">
      <c r="B29" s="313" t="s">
        <v>131</v>
      </c>
      <c r="C29" s="678" t="s">
        <v>123</v>
      </c>
      <c r="D29" s="678"/>
      <c r="E29" s="678"/>
      <c r="F29" s="678"/>
      <c r="G29" s="304"/>
      <c r="H29" s="305"/>
      <c r="I29" s="306">
        <f t="shared" ref="I29:I34" si="4">IFERROR(G29*H29,"")</f>
        <v>0</v>
      </c>
    </row>
    <row r="30" spans="1:11">
      <c r="B30" s="314" t="s">
        <v>132</v>
      </c>
      <c r="C30" s="676"/>
      <c r="D30" s="676"/>
      <c r="E30" s="676"/>
      <c r="F30" s="676"/>
      <c r="G30" s="307"/>
      <c r="H30" s="308"/>
      <c r="I30" s="309">
        <f t="shared" si="4"/>
        <v>0</v>
      </c>
    </row>
    <row r="31" spans="1:11">
      <c r="B31" s="314" t="s">
        <v>133</v>
      </c>
      <c r="C31" s="676"/>
      <c r="D31" s="676"/>
      <c r="E31" s="676"/>
      <c r="F31" s="676"/>
      <c r="G31" s="307"/>
      <c r="H31" s="308"/>
      <c r="I31" s="309">
        <f t="shared" si="4"/>
        <v>0</v>
      </c>
    </row>
    <row r="32" spans="1:11">
      <c r="B32" s="314" t="s">
        <v>134</v>
      </c>
      <c r="C32" s="676"/>
      <c r="D32" s="676"/>
      <c r="E32" s="676"/>
      <c r="F32" s="676"/>
      <c r="G32" s="307"/>
      <c r="H32" s="308"/>
      <c r="I32" s="309">
        <f t="shared" si="4"/>
        <v>0</v>
      </c>
    </row>
    <row r="33" spans="1:11">
      <c r="B33" s="314" t="s">
        <v>135</v>
      </c>
      <c r="C33" s="676"/>
      <c r="D33" s="676"/>
      <c r="E33" s="676"/>
      <c r="F33" s="676"/>
      <c r="G33" s="307"/>
      <c r="H33" s="308"/>
      <c r="I33" s="309">
        <f t="shared" si="4"/>
        <v>0</v>
      </c>
    </row>
    <row r="34" spans="1:11">
      <c r="B34" s="315" t="s">
        <v>136</v>
      </c>
      <c r="C34" s="677"/>
      <c r="D34" s="677"/>
      <c r="E34" s="677"/>
      <c r="F34" s="677"/>
      <c r="G34" s="310"/>
      <c r="H34" s="311"/>
      <c r="I34" s="312">
        <f t="shared" si="4"/>
        <v>0</v>
      </c>
    </row>
    <row r="35" spans="1:11" ht="17" thickBot="1"/>
    <row r="36" spans="1:11" s="1" customFormat="1" ht="24" customHeight="1" thickBot="1">
      <c r="A36" s="186"/>
      <c r="B36" s="296" t="s">
        <v>130</v>
      </c>
      <c r="C36" s="450"/>
      <c r="D36" s="301"/>
      <c r="E36" s="302"/>
      <c r="F36" s="303">
        <f>SUM(F24:F34)</f>
        <v>0</v>
      </c>
      <c r="G36" s="299">
        <f>SUM(G29:G34)+G25</f>
        <v>0</v>
      </c>
      <c r="H36" s="355"/>
      <c r="I36" s="354">
        <f>SUM(I29:I34)+I25</f>
        <v>0</v>
      </c>
      <c r="K36" s="40"/>
    </row>
    <row r="37" spans="1:11">
      <c r="B37" s="134"/>
      <c r="C37" s="134"/>
      <c r="D37" s="134"/>
      <c r="E37" s="134"/>
      <c r="F37" s="134"/>
      <c r="G37" s="134"/>
      <c r="H37" s="134"/>
      <c r="I37" s="134"/>
    </row>
    <row r="38" spans="1:11">
      <c r="B38" s="451" t="s">
        <v>86</v>
      </c>
      <c r="C38" s="286"/>
      <c r="D38" s="286"/>
      <c r="E38" s="286"/>
      <c r="F38" s="286"/>
      <c r="G38" s="286"/>
      <c r="H38" s="286"/>
      <c r="I38" s="287"/>
    </row>
    <row r="39" spans="1:11">
      <c r="B39" s="452" t="s">
        <v>87</v>
      </c>
      <c r="C39" s="453"/>
      <c r="D39" s="671"/>
      <c r="E39" s="672"/>
      <c r="F39" s="672"/>
      <c r="G39" s="672"/>
      <c r="H39" s="673"/>
      <c r="I39" s="181">
        <f>I36</f>
        <v>0</v>
      </c>
    </row>
    <row r="40" spans="1:11">
      <c r="B40" s="454" t="s">
        <v>88</v>
      </c>
      <c r="C40" s="455"/>
      <c r="D40" s="668" t="s">
        <v>157</v>
      </c>
      <c r="E40" s="669"/>
      <c r="F40" s="669"/>
      <c r="G40" s="669"/>
      <c r="H40" s="670"/>
      <c r="I40" s="366"/>
    </row>
    <row r="41" spans="1:11" ht="17" thickBot="1"/>
    <row r="42" spans="1:11" ht="26.5" customHeight="1" thickBot="1">
      <c r="B42" s="456" t="s">
        <v>115</v>
      </c>
      <c r="C42" s="457"/>
      <c r="D42" s="665"/>
      <c r="E42" s="666"/>
      <c r="F42" s="666"/>
      <c r="G42" s="667"/>
      <c r="H42" s="356"/>
      <c r="I42" s="261">
        <f>IF(Projektgrundlagen!I22,I39-I40,SUM(I39:I39)-I40)</f>
        <v>0</v>
      </c>
    </row>
    <row r="43" spans="1:11"/>
    <row r="59"/>
  </sheetData>
  <sheetProtection formatRows="0"/>
  <mergeCells count="32">
    <mergeCell ref="B3:F3"/>
    <mergeCell ref="B2:F2"/>
    <mergeCell ref="B4:F4"/>
    <mergeCell ref="D27:E27"/>
    <mergeCell ref="D13:E13"/>
    <mergeCell ref="B7:C7"/>
    <mergeCell ref="D7:I7"/>
    <mergeCell ref="B8:C8"/>
    <mergeCell ref="D8:I8"/>
    <mergeCell ref="B16:D16"/>
    <mergeCell ref="H4:I4"/>
    <mergeCell ref="B9:C9"/>
    <mergeCell ref="D9:I9"/>
    <mergeCell ref="B6:C6"/>
    <mergeCell ref="D6:F6"/>
    <mergeCell ref="H6:I6"/>
    <mergeCell ref="J2:J9"/>
    <mergeCell ref="D42:G42"/>
    <mergeCell ref="D40:H40"/>
    <mergeCell ref="D39:H39"/>
    <mergeCell ref="H16:I16"/>
    <mergeCell ref="C30:F30"/>
    <mergeCell ref="C31:F31"/>
    <mergeCell ref="C32:F32"/>
    <mergeCell ref="C33:F33"/>
    <mergeCell ref="C34:F34"/>
    <mergeCell ref="F16:G16"/>
    <mergeCell ref="C29:F29"/>
    <mergeCell ref="B13:C13"/>
    <mergeCell ref="B27:C27"/>
    <mergeCell ref="H15:I15"/>
    <mergeCell ref="H2:I2"/>
  </mergeCells>
  <conditionalFormatting sqref="H19:H20 H23">
    <cfRule type="expression" dxfId="1963" priority="7">
      <formula>OR(H19&gt;100%,H19&lt;0)</formula>
    </cfRule>
  </conditionalFormatting>
  <conditionalFormatting sqref="H21:H22">
    <cfRule type="expression" dxfId="1962" priority="3">
      <formula>OR(H21&gt;100%,H21&lt;0)</formula>
    </cfRule>
  </conditionalFormatting>
  <pageMargins left="0.39370078740157483" right="0.19685039370078741" top="0.39370078740157483" bottom="0.47244094488188981" header="0.31496062992125984" footer="0.31496062992125984"/>
  <pageSetup paperSize="9" scale="89" fitToHeight="0" orientation="portrait" r:id="rId1"/>
  <headerFooter scaleWithDoc="0">
    <oddFooter>&amp;L&amp;8©  VHF Bayern - Stand Februar 2023&amp;R&amp;P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ltText="3 Fahrstreifen">
                <anchor moveWithCells="1">
                  <from>
                    <xdr:col>5</xdr:col>
                    <xdr:colOff>95250</xdr:colOff>
                    <xdr:row>18</xdr:row>
                    <xdr:rowOff>0</xdr:rowOff>
                  </from>
                  <to>
                    <xdr:col>6</xdr:col>
                    <xdr:colOff>50800</xdr:colOff>
                    <xdr:row>19</xdr:row>
                    <xdr:rowOff>0</xdr:rowOff>
                  </to>
                </anchor>
              </controlPr>
            </control>
          </mc:Choice>
        </mc:AlternateContent>
        <mc:AlternateContent xmlns:mc="http://schemas.openxmlformats.org/markup-compatibility/2006">
          <mc:Choice Requires="x14">
            <control shapeId="66562" r:id="rId5" name="Check Box 2">
              <controlPr defaultSize="0" autoFill="0" autoLine="0" autoPict="0" altText="3 Fahrstreifen">
                <anchor moveWithCells="1">
                  <from>
                    <xdr:col>5</xdr:col>
                    <xdr:colOff>95250</xdr:colOff>
                    <xdr:row>19</xdr:row>
                    <xdr:rowOff>0</xdr:rowOff>
                  </from>
                  <to>
                    <xdr:col>6</xdr:col>
                    <xdr:colOff>50800</xdr:colOff>
                    <xdr:row>20</xdr:row>
                    <xdr:rowOff>0</xdr:rowOff>
                  </to>
                </anchor>
              </controlPr>
            </control>
          </mc:Choice>
        </mc:AlternateContent>
        <mc:AlternateContent xmlns:mc="http://schemas.openxmlformats.org/markup-compatibility/2006">
          <mc:Choice Requires="x14">
            <control shapeId="66563" r:id="rId6" name="Check Box 3">
              <controlPr defaultSize="0" autoFill="0" autoLine="0" autoPict="0" altText="3 Fahrstreifen">
                <anchor moveWithCells="1">
                  <from>
                    <xdr:col>5</xdr:col>
                    <xdr:colOff>95250</xdr:colOff>
                    <xdr:row>19</xdr:row>
                    <xdr:rowOff>190500</xdr:rowOff>
                  </from>
                  <to>
                    <xdr:col>5</xdr:col>
                    <xdr:colOff>317500</xdr:colOff>
                    <xdr:row>21</xdr:row>
                    <xdr:rowOff>31750</xdr:rowOff>
                  </to>
                </anchor>
              </controlPr>
            </control>
          </mc:Choice>
        </mc:AlternateContent>
        <mc:AlternateContent xmlns:mc="http://schemas.openxmlformats.org/markup-compatibility/2006">
          <mc:Choice Requires="x14">
            <control shapeId="66567" r:id="rId7" name="Check Box 7">
              <controlPr defaultSize="0" autoFill="0" autoLine="0" autoPict="0" altText="3 Fahrstreifen">
                <anchor moveWithCells="1">
                  <from>
                    <xdr:col>5</xdr:col>
                    <xdr:colOff>95250</xdr:colOff>
                    <xdr:row>21</xdr:row>
                    <xdr:rowOff>0</xdr:rowOff>
                  </from>
                  <to>
                    <xdr:col>6</xdr:col>
                    <xdr:colOff>50800</xdr:colOff>
                    <xdr:row>22</xdr:row>
                    <xdr:rowOff>0</xdr:rowOff>
                  </to>
                </anchor>
              </controlPr>
            </control>
          </mc:Choice>
        </mc:AlternateContent>
        <mc:AlternateContent xmlns:mc="http://schemas.openxmlformats.org/markup-compatibility/2006">
          <mc:Choice Requires="x14">
            <control shapeId="66570" r:id="rId8" name="Check Box 10">
              <controlPr defaultSize="0" autoFill="0" autoLine="0" autoPict="0" altText="3 Fahrstreifen">
                <anchor moveWithCells="1">
                  <from>
                    <xdr:col>5</xdr:col>
                    <xdr:colOff>95250</xdr:colOff>
                    <xdr:row>22</xdr:row>
                    <xdr:rowOff>0</xdr:rowOff>
                  </from>
                  <to>
                    <xdr:col>6</xdr:col>
                    <xdr:colOff>50800</xdr:colOff>
                    <xdr:row>23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
    <tabColor rgb="FFC00000"/>
    <pageSetUpPr fitToPage="1"/>
  </sheetPr>
  <dimension ref="B2:J550"/>
  <sheetViews>
    <sheetView workbookViewId="0">
      <selection activeCell="B4" sqref="B4"/>
    </sheetView>
  </sheetViews>
  <sheetFormatPr baseColWidth="10" defaultRowHeight="12.5"/>
  <cols>
    <col min="2" max="2" width="47.26953125" customWidth="1"/>
    <col min="3" max="3" width="27.26953125" customWidth="1"/>
    <col min="4" max="4" width="10" customWidth="1"/>
    <col min="6" max="6" width="10" customWidth="1"/>
    <col min="7" max="7" width="11.81640625" bestFit="1" customWidth="1"/>
  </cols>
  <sheetData>
    <row r="2" spans="2:10">
      <c r="B2" t="s">
        <v>50</v>
      </c>
      <c r="C2" t="s">
        <v>585</v>
      </c>
      <c r="D2" t="s">
        <v>586</v>
      </c>
      <c r="E2" t="s">
        <v>587</v>
      </c>
      <c r="F2" t="s">
        <v>588</v>
      </c>
      <c r="G2" t="s">
        <v>89</v>
      </c>
    </row>
    <row r="3" spans="2:10">
      <c r="B3" t="str">
        <f>Projektgrundlagen!F2&amp;" "&amp;Projektgrundlagen!B2</f>
        <v>VII.05.4-FL Faunistische Leistungen</v>
      </c>
      <c r="C3">
        <f>Projektgrundlagen!E6</f>
        <v>0</v>
      </c>
      <c r="D3" t="str">
        <f>Projektgrundlagen!E7&amp;" "&amp;Projektgrundlagen!E8</f>
        <v>Mittelfränkischen Eisenbahnbetriebs GmbH Reaktivierung der Bahnstrecke 5331 im Abschnitt Wilburgstetten - Dombühl für den SPNV</v>
      </c>
      <c r="E3">
        <f>Projektgrundlagen!G6</f>
        <v>0</v>
      </c>
      <c r="F3">
        <f>Projektgrundlagen!E9</f>
        <v>0</v>
      </c>
      <c r="G3" s="529">
        <f>'E Honorarberechnung'!J69</f>
        <v>0</v>
      </c>
    </row>
    <row r="7" spans="2:10">
      <c r="B7" t="s">
        <v>85</v>
      </c>
      <c r="C7" t="s">
        <v>589</v>
      </c>
      <c r="D7" t="s">
        <v>590</v>
      </c>
    </row>
    <row r="8" spans="2:10" ht="13">
      <c r="B8" s="530" t="s">
        <v>603</v>
      </c>
      <c r="C8" s="531">
        <f>'F Honorarübersicht'!E24</f>
        <v>0</v>
      </c>
      <c r="D8">
        <v>1</v>
      </c>
    </row>
    <row r="9" spans="2:10">
      <c r="B9" t="s">
        <v>591</v>
      </c>
      <c r="C9" s="532" t="str">
        <f>IF('E Honorarberechnung'!L28,'E Honorarberechnung'!I28*100,"")</f>
        <v/>
      </c>
      <c r="D9">
        <v>2</v>
      </c>
    </row>
    <row r="10" spans="2:10">
      <c r="B10" t="s">
        <v>592</v>
      </c>
      <c r="C10" s="532">
        <f>'F Honorarübersicht'!F24</f>
        <v>0</v>
      </c>
      <c r="D10">
        <v>3</v>
      </c>
      <c r="J10" s="532"/>
    </row>
    <row r="11" spans="2:10">
      <c r="B11" t="s">
        <v>593</v>
      </c>
      <c r="C11" s="532">
        <f>'F Honorarübersicht'!G24</f>
        <v>0</v>
      </c>
      <c r="D11">
        <v>4</v>
      </c>
      <c r="J11" s="532"/>
    </row>
    <row r="12" spans="2:10">
      <c r="B12" t="s">
        <v>594</v>
      </c>
      <c r="C12" s="532">
        <f>'E Honorarberechnung'!I38*100</f>
        <v>19</v>
      </c>
      <c r="D12">
        <v>5</v>
      </c>
      <c r="J12" s="532"/>
    </row>
    <row r="13" spans="2:10">
      <c r="B13" t="s">
        <v>595</v>
      </c>
      <c r="C13" s="532">
        <f>'F Honorarübersicht'!H24</f>
        <v>0</v>
      </c>
      <c r="D13">
        <v>6</v>
      </c>
      <c r="J13" s="532"/>
    </row>
    <row r="14" spans="2:10" ht="13">
      <c r="B14" s="530" t="s">
        <v>596</v>
      </c>
      <c r="C14" s="531">
        <f>'F Honorarübersicht'!I24</f>
        <v>0</v>
      </c>
      <c r="D14">
        <v>7</v>
      </c>
      <c r="J14" s="532"/>
    </row>
    <row r="15" spans="2:10">
      <c r="B15" s="533" t="str">
        <f>"15.1 "&amp;'E Honorarberechnung'!D44</f>
        <v>15.1 Ingenieur nach Ing.-Gesetz</v>
      </c>
      <c r="C15" s="532">
        <f>'E Honorarberechnung'!I44</f>
        <v>0</v>
      </c>
      <c r="D15">
        <v>8</v>
      </c>
      <c r="I15" s="533"/>
      <c r="J15" s="532"/>
    </row>
    <row r="16" spans="2:10">
      <c r="B16" s="533" t="str">
        <f>"17.1 "&amp;'E Honorarberechnung'!D44&amp;"  mit "&amp;'E Honorarberechnung'!I57&amp;" Std."</f>
        <v>17.1 Ingenieur nach Ing.-Gesetz  mit  Std.</v>
      </c>
      <c r="C16" s="532" t="str">
        <f>'E Honorarberechnung'!J57</f>
        <v/>
      </c>
      <c r="D16">
        <v>9</v>
      </c>
      <c r="I16" s="533"/>
      <c r="J16" s="532"/>
    </row>
    <row r="17" spans="2:10">
      <c r="B17" s="533" t="str">
        <f>"15.2 "&amp;'E Honorarberechnung'!D45</f>
        <v>15.2 Techniker</v>
      </c>
      <c r="C17" s="532">
        <f>'E Honorarberechnung'!I45</f>
        <v>0</v>
      </c>
      <c r="D17">
        <v>10</v>
      </c>
      <c r="I17" s="533"/>
      <c r="J17" s="532"/>
    </row>
    <row r="18" spans="2:10">
      <c r="B18" s="533" t="str">
        <f>"17.2 "&amp;'E Honorarberechnung'!D45&amp;"  mit "&amp;'E Honorarberechnung'!I58&amp;" Std."</f>
        <v>17.2 Techniker  mit  Std.</v>
      </c>
      <c r="C18" s="532" t="str">
        <f>'E Honorarberechnung'!J58</f>
        <v/>
      </c>
      <c r="D18">
        <v>11</v>
      </c>
      <c r="I18" s="533"/>
      <c r="J18" s="532"/>
    </row>
    <row r="19" spans="2:10">
      <c r="B19" s="533" t="str">
        <f>"15.3 "&amp;'E Honorarberechnung'!D46</f>
        <v>15.3 techn. Zeichner und sonst. Mitarbeiter</v>
      </c>
      <c r="C19" s="532">
        <f>'E Honorarberechnung'!I46</f>
        <v>0</v>
      </c>
      <c r="D19">
        <v>12</v>
      </c>
      <c r="I19" s="533"/>
      <c r="J19" s="532"/>
    </row>
    <row r="20" spans="2:10">
      <c r="B20" s="533" t="str">
        <f>"17.3 "&amp;'E Honorarberechnung'!D46&amp;"  mit "&amp;'E Honorarberechnung'!I59&amp;" Std."</f>
        <v>17.3 techn. Zeichner und sonst. Mitarbeiter  mit  Std.</v>
      </c>
      <c r="C20" s="532" t="str">
        <f>'E Honorarberechnung'!J59</f>
        <v/>
      </c>
      <c r="D20">
        <v>13</v>
      </c>
      <c r="I20" s="533"/>
      <c r="J20" s="532"/>
    </row>
    <row r="21" spans="2:10">
      <c r="B21" s="533" t="str">
        <f>"18 "&amp;'E Honorarberechnung'!C60</f>
        <v xml:space="preserve">18 Sonstige Vereinbarungen: </v>
      </c>
      <c r="C21" s="532" t="str">
        <f>IFERROR('E Honorarberechnung'!J61+'E Honorarberechnung'!J62,"")</f>
        <v/>
      </c>
      <c r="D21">
        <v>14</v>
      </c>
      <c r="I21" s="533"/>
      <c r="J21" s="532"/>
    </row>
    <row r="22" spans="2:10">
      <c r="B22" t="s">
        <v>597</v>
      </c>
      <c r="C22" s="532">
        <f>'E Honorarberechnung'!J66</f>
        <v>0</v>
      </c>
      <c r="D22">
        <v>15</v>
      </c>
      <c r="J22" s="532"/>
    </row>
    <row r="23" spans="2:10">
      <c r="B23" t="s">
        <v>598</v>
      </c>
      <c r="C23" s="532">
        <f>'E Honorarberechnung'!J67</f>
        <v>0</v>
      </c>
      <c r="D23">
        <v>16</v>
      </c>
      <c r="J23" s="532"/>
    </row>
    <row r="24" spans="2:10" ht="13">
      <c r="B24" s="530" t="s">
        <v>599</v>
      </c>
      <c r="C24" s="531">
        <f>'E Honorarberechnung'!J69</f>
        <v>0</v>
      </c>
      <c r="D24">
        <v>17</v>
      </c>
      <c r="J24" s="532"/>
    </row>
    <row r="25" spans="2:10">
      <c r="C25" s="532"/>
      <c r="E25" s="532"/>
    </row>
    <row r="26" spans="2:10" ht="13">
      <c r="B26" s="530"/>
      <c r="C26" s="531"/>
    </row>
    <row r="27" spans="2:10" ht="13">
      <c r="B27" s="530"/>
      <c r="C27" s="531"/>
    </row>
    <row r="28" spans="2:10" ht="13">
      <c r="B28" s="530"/>
      <c r="C28" s="531"/>
    </row>
    <row r="29" spans="2:10">
      <c r="B29" s="534" t="s">
        <v>600</v>
      </c>
      <c r="C29" s="535" t="s">
        <v>17</v>
      </c>
      <c r="D29" s="535" t="s">
        <v>16</v>
      </c>
      <c r="E29" s="535" t="s">
        <v>601</v>
      </c>
      <c r="F29" s="536" t="s">
        <v>602</v>
      </c>
    </row>
    <row r="30" spans="2:10">
      <c r="B30" t="str">
        <f>IF(AND(Projektgrundlagen!$I$25,'D Leistungen'!M13=TRUE),'D Leistungen'!C13&amp;" "&amp;'D Leistungen'!F13&amp;" "&amp;'D Leistungen'!F14&amp;" "&amp;'D Leistungen'!F15,"")</f>
        <v/>
      </c>
      <c r="C30" s="532" t="str">
        <f>IF(AND(Projektgrundlagen!$I$25,'D Leistungen'!M13=TRUE),'D Leistungen'!H13,"")</f>
        <v/>
      </c>
      <c r="D30" s="532" t="str">
        <f>IF(AND(Projektgrundlagen!$I$25,'D Leistungen'!M13=TRUE),'D Leistungen'!I13,"")</f>
        <v/>
      </c>
      <c r="E30" s="532" t="str">
        <f>IF(AND(Projektgrundlagen!$I$25,'D Leistungen'!M13=TRUE),'D Leistungen'!J13,"")</f>
        <v/>
      </c>
      <c r="F30" s="532" t="str">
        <f>IF(AND(Projektgrundlagen!$I$25,'D Leistungen'!M13=TRUE),'D Leistungen'!K13,"")</f>
        <v/>
      </c>
    </row>
    <row r="31" spans="2:10">
      <c r="B31" t="str">
        <f>IF(AND(Projektgrundlagen!$I$25,'D Leistungen'!M14=TRUE),'D Leistungen'!C14&amp;" "&amp;'D Leistungen'!F14&amp;" "&amp;'D Leistungen'!F15&amp;" "&amp;'D Leistungen'!F16,"")</f>
        <v xml:space="preserve">1.01 Erstellen eines Begehungs- und Einsatzplans der einzelnen faunistischen Experten </v>
      </c>
      <c r="C31" s="532">
        <f>IF(AND(Projektgrundlagen!$I$25,'D Leistungen'!M14=TRUE),'D Leistungen'!H14,"")</f>
        <v>1</v>
      </c>
      <c r="D31" s="532" t="str">
        <f>IF(AND(Projektgrundlagen!$I$25,'D Leistungen'!M14=TRUE),'D Leistungen'!I14,"")</f>
        <v>psch</v>
      </c>
      <c r="E31" s="532">
        <f>IF(AND(Projektgrundlagen!$I$25,'D Leistungen'!M14=TRUE),'D Leistungen'!J14,"")</f>
        <v>0</v>
      </c>
      <c r="F31" s="532">
        <f>IF(AND(Projektgrundlagen!$I$25,'D Leistungen'!M14=TRUE),'D Leistungen'!K14,"")</f>
        <v>0</v>
      </c>
    </row>
    <row r="32" spans="2:10">
      <c r="B32" t="str">
        <f>IF(AND(Projektgrundlagen!$I$25,'D Leistungen'!M15=TRUE),'D Leistungen'!C15&amp;" "&amp;'D Leistungen'!F15&amp;" "&amp;'D Leistungen'!F16&amp;" "&amp;'D Leistungen'!F17,"")</f>
        <v/>
      </c>
      <c r="C32" s="532" t="str">
        <f>IF(AND(Projektgrundlagen!$I$25,'D Leistungen'!M15=TRUE),'D Leistungen'!H15,"")</f>
        <v/>
      </c>
      <c r="D32" s="532" t="str">
        <f>IF(AND(Projektgrundlagen!$I$25,'D Leistungen'!M15=TRUE),'D Leistungen'!I15,"")</f>
        <v/>
      </c>
      <c r="E32" s="532" t="str">
        <f>IF(AND(Projektgrundlagen!$I$25,'D Leistungen'!M15=TRUE),'D Leistungen'!J15,"")</f>
        <v/>
      </c>
      <c r="F32" s="532" t="str">
        <f>IF(AND(Projektgrundlagen!$I$25,'D Leistungen'!M15=TRUE),'D Leistungen'!K15,"")</f>
        <v/>
      </c>
    </row>
    <row r="33" spans="2:8">
      <c r="B33" t="str">
        <f>IF(AND(Projektgrundlagen!$I$25,'D Leistungen'!M16=TRUE),'D Leistungen'!C16&amp;" "&amp;'D Leistungen'!F16&amp;" "&amp;'D Leistungen'!F17&amp;" "&amp;'D Leistungen'!F18,"")</f>
        <v/>
      </c>
      <c r="C33" s="532" t="str">
        <f>IF(AND(Projektgrundlagen!$I$25,'D Leistungen'!M16=TRUE),'D Leistungen'!H16,"")</f>
        <v/>
      </c>
      <c r="D33" s="532" t="str">
        <f>IF(AND(Projektgrundlagen!$I$25,'D Leistungen'!M16=TRUE),'D Leistungen'!I16,"")</f>
        <v/>
      </c>
      <c r="E33" s="532" t="str">
        <f>IF(AND(Projektgrundlagen!$I$25,'D Leistungen'!M16=TRUE),'D Leistungen'!J16,"")</f>
        <v/>
      </c>
      <c r="F33" s="532" t="str">
        <f>IF(AND(Projektgrundlagen!$I$25,'D Leistungen'!M16=TRUE),'D Leistungen'!K16,"")</f>
        <v/>
      </c>
    </row>
    <row r="34" spans="2:8">
      <c r="B34" t="str">
        <f>IF(AND(Projektgrundlagen!$I$25,'D Leistungen'!M17=TRUE),'D Leistungen'!C17&amp;" "&amp;'D Leistungen'!F17&amp;" "&amp;'D Leistungen'!F18&amp;" "&amp;'D Leistungen'!F19,"")</f>
        <v xml:space="preserve">1.02 Mitwirken bei der Einholung erforderlicher Genehmigungen  Genehmigungen wie Betretungserlaubnis, ggf. artenschutzrechtliche Ausnahmen, etc. </v>
      </c>
      <c r="C34" s="532">
        <f>IF(AND(Projektgrundlagen!$I$25,'D Leistungen'!M17=TRUE),'D Leistungen'!H17,"")</f>
        <v>1</v>
      </c>
      <c r="D34" s="532" t="str">
        <f>IF(AND(Projektgrundlagen!$I$25,'D Leistungen'!M17=TRUE),'D Leistungen'!I17,"")</f>
        <v>psch</v>
      </c>
      <c r="E34" s="532">
        <f>IF(AND(Projektgrundlagen!$I$25,'D Leistungen'!M17=TRUE),'D Leistungen'!J17,"")</f>
        <v>0</v>
      </c>
      <c r="F34" s="532">
        <f>IF(AND(Projektgrundlagen!$I$25,'D Leistungen'!M17=TRUE),'D Leistungen'!K17,"")</f>
        <v>0</v>
      </c>
    </row>
    <row r="35" spans="2:8" ht="16">
      <c r="B35" t="str">
        <f>IF(AND(Projektgrundlagen!$I$25,'D Leistungen'!M18=TRUE),'D Leistungen'!C18&amp;" "&amp;'D Leistungen'!F18&amp;" "&amp;'D Leistungen'!F19&amp;" "&amp;'D Leistungen'!F20,"")</f>
        <v/>
      </c>
      <c r="C35" s="532" t="str">
        <f>IF(AND(Projektgrundlagen!$I$25,'D Leistungen'!M18=TRUE),'D Leistungen'!H18,"")</f>
        <v/>
      </c>
      <c r="D35" s="532" t="str">
        <f>IF(AND(Projektgrundlagen!$I$25,'D Leistungen'!M18=TRUE),'D Leistungen'!I18,"")</f>
        <v/>
      </c>
      <c r="E35" s="532" t="str">
        <f>IF(AND(Projektgrundlagen!$I$25,'D Leistungen'!M18=TRUE),'D Leistungen'!J18,"")</f>
        <v/>
      </c>
      <c r="F35" s="532" t="str">
        <f>IF(AND(Projektgrundlagen!$I$25,'D Leistungen'!M18=TRUE),'D Leistungen'!K18,"")</f>
        <v/>
      </c>
      <c r="G35" s="537"/>
      <c r="H35" s="538"/>
    </row>
    <row r="36" spans="2:8" ht="16">
      <c r="B36" t="str">
        <f>IF(AND(Projektgrundlagen!$I$25,'D Leistungen'!M19=TRUE),'D Leistungen'!C19&amp;" "&amp;'D Leistungen'!F19&amp;" "&amp;'D Leistungen'!F20&amp;" "&amp;'D Leistungen'!F21,"")</f>
        <v/>
      </c>
      <c r="C36" s="532" t="str">
        <f>IF(AND(Projektgrundlagen!$I$25,'D Leistungen'!M19=TRUE),'D Leistungen'!H19,"")</f>
        <v/>
      </c>
      <c r="D36" s="532" t="str">
        <f>IF(AND(Projektgrundlagen!$I$25,'D Leistungen'!M19=TRUE),'D Leistungen'!I19,"")</f>
        <v/>
      </c>
      <c r="E36" s="532" t="str">
        <f>IF(AND(Projektgrundlagen!$I$25,'D Leistungen'!M19=TRUE),'D Leistungen'!J19,"")</f>
        <v/>
      </c>
      <c r="F36" s="532" t="str">
        <f>IF(AND(Projektgrundlagen!$I$25,'D Leistungen'!M19=TRUE),'D Leistungen'!K19,"")</f>
        <v/>
      </c>
      <c r="G36" s="537"/>
      <c r="H36" s="538"/>
    </row>
    <row r="37" spans="2:8" ht="16">
      <c r="B37" t="str">
        <f>IF(AND(Projektgrundlagen!$I$25,'D Leistungen'!M20=TRUE),'D Leistungen'!C20&amp;" "&amp;'D Leistungen'!F20&amp;" "&amp;'D Leistungen'!F21&amp;" "&amp;'D Leistungen'!F22,"")</f>
        <v>1.03 Mitwirken bei der Information betroffener Dritter  Information der betroffenen Eigentümer, Kommunen, Forstverwaltungen, Jägergemeinschaft usw.</v>
      </c>
      <c r="C37" s="532">
        <f>IF(AND(Projektgrundlagen!$I$25,'D Leistungen'!M20=TRUE),'D Leistungen'!H20,"")</f>
        <v>1</v>
      </c>
      <c r="D37" s="532" t="str">
        <f>IF(AND(Projektgrundlagen!$I$25,'D Leistungen'!M20=TRUE),'D Leistungen'!I20,"")</f>
        <v>psch</v>
      </c>
      <c r="E37" s="532">
        <f>IF(AND(Projektgrundlagen!$I$25,'D Leistungen'!M20=TRUE),'D Leistungen'!J20,"")</f>
        <v>0</v>
      </c>
      <c r="F37" s="532">
        <f>IF(AND(Projektgrundlagen!$I$25,'D Leistungen'!M20=TRUE),'D Leistungen'!K20,"")</f>
        <v>0</v>
      </c>
      <c r="G37" s="537"/>
      <c r="H37" s="538"/>
    </row>
    <row r="38" spans="2:8" ht="16">
      <c r="B38" t="str">
        <f>IF(AND(Projektgrundlagen!$I$25,'D Leistungen'!M21=TRUE),'D Leistungen'!C21&amp;" "&amp;'D Leistungen'!F21&amp;" "&amp;'D Leistungen'!F22&amp;" "&amp;'D Leistungen'!F23,"")</f>
        <v/>
      </c>
      <c r="C38" s="532" t="str">
        <f>IF(AND(Projektgrundlagen!$I$25,'D Leistungen'!M21=TRUE),'D Leistungen'!H21,"")</f>
        <v/>
      </c>
      <c r="D38" s="532" t="str">
        <f>IF(AND(Projektgrundlagen!$I$25,'D Leistungen'!M21=TRUE),'D Leistungen'!I21,"")</f>
        <v/>
      </c>
      <c r="E38" s="532" t="str">
        <f>IF(AND(Projektgrundlagen!$I$25,'D Leistungen'!M21=TRUE),'D Leistungen'!J21,"")</f>
        <v/>
      </c>
      <c r="F38" s="532" t="str">
        <f>IF(AND(Projektgrundlagen!$I$25,'D Leistungen'!M21=TRUE),'D Leistungen'!K21,"")</f>
        <v/>
      </c>
      <c r="G38" s="537"/>
      <c r="H38" s="538"/>
    </row>
    <row r="39" spans="2:8" ht="16">
      <c r="B39" t="str">
        <f>IF(AND(Projektgrundlagen!$I$25,'D Leistungen'!M22=TRUE),'D Leistungen'!C22&amp;" "&amp;'D Leistungen'!F22&amp;" "&amp;'D Leistungen'!F23&amp;" "&amp;'D Leistungen'!F24,"")</f>
        <v/>
      </c>
      <c r="C39" s="532" t="str">
        <f>IF(AND(Projektgrundlagen!$I$25,'D Leistungen'!M22=TRUE),'D Leistungen'!H22,"")</f>
        <v/>
      </c>
      <c r="D39" s="532" t="str">
        <f>IF(AND(Projektgrundlagen!$I$25,'D Leistungen'!M22=TRUE),'D Leistungen'!I22,"")</f>
        <v/>
      </c>
      <c r="E39" s="532" t="str">
        <f>IF(AND(Projektgrundlagen!$I$25,'D Leistungen'!M22=TRUE),'D Leistungen'!J22,"")</f>
        <v/>
      </c>
      <c r="F39" s="532" t="str">
        <f>IF(AND(Projektgrundlagen!$I$25,'D Leistungen'!M22=TRUE),'D Leistungen'!K22,"")</f>
        <v/>
      </c>
      <c r="G39" s="537"/>
      <c r="H39" s="538"/>
    </row>
    <row r="40" spans="2:8" ht="16">
      <c r="B40" t="str">
        <f>IF(AND(Projektgrundlagen!$I$25,'D Leistungen'!M23=TRUE),'D Leistungen'!C23&amp;" "&amp;'D Leistungen'!F23&amp;" "&amp;'D Leistungen'!F24&amp;" "&amp;'D Leistungen'!F25,"")</f>
        <v>1.04 Vorbereiten der Kartiergrundlagen und Materialien  Erstellen der Geländekarten, ggf. Aufstellen und Kalibrieren erforderlicher Geräte (z. B., Einrichten von GPS-Mapper), Bestellen von Telemetriesendern, Netzfangmaterial, Hydrophone mit Aufnahmeeinheit, Tierfallen, usw.</v>
      </c>
      <c r="C40" s="532">
        <f>IF(AND(Projektgrundlagen!$I$25,'D Leistungen'!M23=TRUE),'D Leistungen'!H23,"")</f>
        <v>1</v>
      </c>
      <c r="D40" s="532" t="str">
        <f>IF(AND(Projektgrundlagen!$I$25,'D Leistungen'!M23=TRUE),'D Leistungen'!I23,"")</f>
        <v>psch</v>
      </c>
      <c r="E40" s="532">
        <f>IF(AND(Projektgrundlagen!$I$25,'D Leistungen'!M23=TRUE),'D Leistungen'!J23,"")</f>
        <v>0</v>
      </c>
      <c r="F40" s="532">
        <f>IF(AND(Projektgrundlagen!$I$25,'D Leistungen'!M23=TRUE),'D Leistungen'!K23,"")</f>
        <v>0</v>
      </c>
      <c r="G40" s="537"/>
      <c r="H40" s="538"/>
    </row>
    <row r="41" spans="2:8" ht="16">
      <c r="B41" t="str">
        <f>IF(AND(Projektgrundlagen!$I$25,'D Leistungen'!M24=TRUE),'D Leistungen'!C24&amp;" "&amp;'D Leistungen'!F24&amp;" "&amp;'D Leistungen'!F25&amp;" "&amp;'D Leistungen'!F26,"")</f>
        <v/>
      </c>
      <c r="C41" s="532" t="str">
        <f>IF(AND(Projektgrundlagen!$I$25,'D Leistungen'!M24=TRUE),'D Leistungen'!H24,"")</f>
        <v/>
      </c>
      <c r="D41" s="532" t="str">
        <f>IF(AND(Projektgrundlagen!$I$25,'D Leistungen'!M24=TRUE),'D Leistungen'!I24,"")</f>
        <v/>
      </c>
      <c r="E41" s="532" t="str">
        <f>IF(AND(Projektgrundlagen!$I$25,'D Leistungen'!M24=TRUE),'D Leistungen'!J24,"")</f>
        <v/>
      </c>
      <c r="F41" s="532" t="str">
        <f>IF(AND(Projektgrundlagen!$I$25,'D Leistungen'!M24=TRUE),'D Leistungen'!K24,"")</f>
        <v/>
      </c>
      <c r="G41" s="537"/>
      <c r="H41" s="538"/>
    </row>
    <row r="42" spans="2:8" ht="16">
      <c r="B42" t="str">
        <f>IF(AND(Projektgrundlagen!$I$25,'D Leistungen'!M25=TRUE),'D Leistungen'!C25&amp;" "&amp;'D Leistungen'!F25&amp;" "&amp;'D Leistungen'!F26&amp;" "&amp;'D Leistungen'!F27,"")</f>
        <v/>
      </c>
      <c r="C42" s="532" t="str">
        <f>IF(AND(Projektgrundlagen!$I$25,'D Leistungen'!M25=TRUE),'D Leistungen'!H25,"")</f>
        <v/>
      </c>
      <c r="D42" s="532" t="str">
        <f>IF(AND(Projektgrundlagen!$I$25,'D Leistungen'!M25=TRUE),'D Leistungen'!I25,"")</f>
        <v/>
      </c>
      <c r="E42" s="532" t="str">
        <f>IF(AND(Projektgrundlagen!$I$25,'D Leistungen'!M25=TRUE),'D Leistungen'!J25,"")</f>
        <v/>
      </c>
      <c r="F42" s="532" t="str">
        <f>IF(AND(Projektgrundlagen!$I$25,'D Leistungen'!M25=TRUE),'D Leistungen'!K25,"")</f>
        <v/>
      </c>
      <c r="G42" s="537"/>
      <c r="H42" s="538"/>
    </row>
    <row r="43" spans="2:8" ht="16">
      <c r="B43" t="str">
        <f>IF(AND(Projektgrundlagen!$I$25,'D Leistungen'!M26=TRUE),'D Leistungen'!C26&amp;" "&amp;'D Leistungen'!F26&amp;" "&amp;'D Leistungen'!F27&amp;" "&amp;'D Leistungen'!F28,"")</f>
        <v/>
      </c>
      <c r="C43" s="532" t="str">
        <f>IF(AND(Projektgrundlagen!$I$25,'D Leistungen'!M26=TRUE),'D Leistungen'!H26,"")</f>
        <v/>
      </c>
      <c r="D43" s="532" t="str">
        <f>IF(AND(Projektgrundlagen!$I$25,'D Leistungen'!M26=TRUE),'D Leistungen'!I26,"")</f>
        <v/>
      </c>
      <c r="E43" s="532" t="str">
        <f>IF(AND(Projektgrundlagen!$I$25,'D Leistungen'!M26=TRUE),'D Leistungen'!J26,"")</f>
        <v/>
      </c>
      <c r="F43" s="532" t="str">
        <f>IF(AND(Projektgrundlagen!$I$25,'D Leistungen'!M26=TRUE),'D Leistungen'!K26,"")</f>
        <v/>
      </c>
      <c r="G43" s="537"/>
      <c r="H43" s="538"/>
    </row>
    <row r="44" spans="2:8" ht="16">
      <c r="B44" t="str">
        <f>IF(AND(Projektgrundlagen!$I$25,'D Leistungen'!M27=TRUE),'D Leistungen'!C27&amp;" "&amp;'D Leistungen'!F27&amp;" "&amp;'D Leistungen'!F28&amp;" "&amp;'D Leistungen'!F29,"")</f>
        <v/>
      </c>
      <c r="C44" s="532" t="str">
        <f>IF(AND(Projektgrundlagen!$I$25,'D Leistungen'!M27=TRUE),'D Leistungen'!H27,"")</f>
        <v/>
      </c>
      <c r="D44" s="532" t="str">
        <f>IF(AND(Projektgrundlagen!$I$25,'D Leistungen'!M27=TRUE),'D Leistungen'!I27,"")</f>
        <v/>
      </c>
      <c r="E44" s="532" t="str">
        <f>IF(AND(Projektgrundlagen!$I$25,'D Leistungen'!M27=TRUE),'D Leistungen'!J27,"")</f>
        <v/>
      </c>
      <c r="F44" s="532" t="str">
        <f>IF(AND(Projektgrundlagen!$I$25,'D Leistungen'!M27=TRUE),'D Leistungen'!K27,"")</f>
        <v/>
      </c>
      <c r="G44" s="537"/>
      <c r="H44" s="538"/>
    </row>
    <row r="45" spans="2:8" ht="16">
      <c r="B45" t="str">
        <f>IF(AND(Projektgrundlagen!$I$25,'D Leistungen'!M28=TRUE),'D Leistungen'!C28&amp;" "&amp;'D Leistungen'!F28&amp;" "&amp;'D Leistungen'!F29&amp;" "&amp;'D Leistungen'!F30,"")</f>
        <v/>
      </c>
      <c r="C45" s="532" t="str">
        <f>IF(AND(Projektgrundlagen!$I$25,'D Leistungen'!M28=TRUE),'D Leistungen'!H28,"")</f>
        <v/>
      </c>
      <c r="D45" s="532" t="str">
        <f>IF(AND(Projektgrundlagen!$I$25,'D Leistungen'!M28=TRUE),'D Leistungen'!I28,"")</f>
        <v/>
      </c>
      <c r="E45" s="532" t="str">
        <f>IF(AND(Projektgrundlagen!$I$25,'D Leistungen'!M28=TRUE),'D Leistungen'!J28,"")</f>
        <v/>
      </c>
      <c r="F45" s="532" t="str">
        <f>IF(AND(Projektgrundlagen!$I$25,'D Leistungen'!M28=TRUE),'D Leistungen'!K28,"")</f>
        <v/>
      </c>
      <c r="G45" s="537"/>
      <c r="H45" s="538"/>
    </row>
    <row r="46" spans="2:8" ht="16">
      <c r="B46" t="str">
        <f>IF(AND(Projektgrundlagen!$I$25,'D Leistungen'!M29=TRUE),'D Leistungen'!C29&amp;" "&amp;'D Leistungen'!F29&amp;" "&amp;'D Leistungen'!F30&amp;" "&amp;'D Leistungen'!F31,"")</f>
        <v/>
      </c>
      <c r="C46" s="532" t="str">
        <f>IF(AND(Projektgrundlagen!$I$25,'D Leistungen'!M29=TRUE),'D Leistungen'!H29,"")</f>
        <v/>
      </c>
      <c r="D46" s="532" t="str">
        <f>IF(AND(Projektgrundlagen!$I$25,'D Leistungen'!M29=TRUE),'D Leistungen'!I29,"")</f>
        <v/>
      </c>
      <c r="E46" s="532" t="str">
        <f>IF(AND(Projektgrundlagen!$I$25,'D Leistungen'!M29=TRUE),'D Leistungen'!J29,"")</f>
        <v/>
      </c>
      <c r="F46" s="532" t="str">
        <f>IF(AND(Projektgrundlagen!$I$25,'D Leistungen'!M29=TRUE),'D Leistungen'!K29,"")</f>
        <v/>
      </c>
      <c r="G46" s="537"/>
      <c r="H46" s="538"/>
    </row>
    <row r="47" spans="2:8" ht="16">
      <c r="B47" t="str">
        <f>IF(AND(Projektgrundlagen!$I$25,'D Leistungen'!M30=TRUE),'D Leistungen'!C30&amp;" "&amp;'D Leistungen'!F30&amp;" "&amp;'D Leistungen'!F31&amp;" "&amp;'D Leistungen'!F32,"")</f>
        <v/>
      </c>
      <c r="C47" s="532" t="str">
        <f>IF(AND(Projektgrundlagen!$I$25,'D Leistungen'!M30=TRUE),'D Leistungen'!H30,"")</f>
        <v/>
      </c>
      <c r="D47" s="532" t="str">
        <f>IF(AND(Projektgrundlagen!$I$25,'D Leistungen'!M30=TRUE),'D Leistungen'!I30,"")</f>
        <v/>
      </c>
      <c r="E47" s="532" t="str">
        <f>IF(AND(Projektgrundlagen!$I$25,'D Leistungen'!M30=TRUE),'D Leistungen'!J30,"")</f>
        <v/>
      </c>
      <c r="F47" s="532" t="str">
        <f>IF(AND(Projektgrundlagen!$I$25,'D Leistungen'!M30=TRUE),'D Leistungen'!K30,"")</f>
        <v/>
      </c>
      <c r="G47" s="537"/>
      <c r="H47" s="538"/>
    </row>
    <row r="48" spans="2:8" ht="16">
      <c r="B48" t="str">
        <f>IF(AND(Projektgrundlagen!$I$25,'D Leistungen'!M31=TRUE),'D Leistungen'!C31&amp;" "&amp;'D Leistungen'!F31&amp;" "&amp;'D Leistungen'!F32&amp;" "&amp;'D Leistungen'!F33,"")</f>
        <v/>
      </c>
      <c r="C48" s="532" t="str">
        <f>IF(AND(Projektgrundlagen!$I$25,'D Leistungen'!M31=TRUE),'D Leistungen'!H31,"")</f>
        <v/>
      </c>
      <c r="D48" s="532" t="str">
        <f>IF(AND(Projektgrundlagen!$I$25,'D Leistungen'!M31=TRUE),'D Leistungen'!I31,"")</f>
        <v/>
      </c>
      <c r="E48" s="532" t="str">
        <f>IF(AND(Projektgrundlagen!$I$25,'D Leistungen'!M31=TRUE),'D Leistungen'!J31,"")</f>
        <v/>
      </c>
      <c r="F48" s="532" t="str">
        <f>IF(AND(Projektgrundlagen!$I$25,'D Leistungen'!M31=TRUE),'D Leistungen'!K31,"")</f>
        <v/>
      </c>
      <c r="G48" s="537"/>
      <c r="H48" s="538"/>
    </row>
    <row r="49" spans="2:8" ht="16">
      <c r="B49" t="str">
        <f>IF(AND(Projektgrundlagen!$I$25,'D Leistungen'!M32=TRUE),'D Leistungen'!C32&amp;" "&amp;'D Leistungen'!F32&amp;" "&amp;'D Leistungen'!F33&amp;" "&amp;'D Leistungen'!F34,"")</f>
        <v/>
      </c>
      <c r="C49" s="532" t="str">
        <f>IF(AND(Projektgrundlagen!$I$25,'D Leistungen'!M32=TRUE),'D Leistungen'!H32,"")</f>
        <v/>
      </c>
      <c r="D49" s="532" t="str">
        <f>IF(AND(Projektgrundlagen!$I$25,'D Leistungen'!M32=TRUE),'D Leistungen'!I32,"")</f>
        <v/>
      </c>
      <c r="E49" s="532" t="str">
        <f>IF(AND(Projektgrundlagen!$I$25,'D Leistungen'!M32=TRUE),'D Leistungen'!J32,"")</f>
        <v/>
      </c>
      <c r="F49" s="532" t="str">
        <f>IF(AND(Projektgrundlagen!$I$25,'D Leistungen'!M32=TRUE),'D Leistungen'!K32,"")</f>
        <v/>
      </c>
      <c r="G49" s="537"/>
      <c r="H49" s="538"/>
    </row>
    <row r="50" spans="2:8" ht="16">
      <c r="B50" t="str">
        <f>IF(AND(Projektgrundlagen!$I$25,'D Leistungen'!M33=TRUE),'D Leistungen'!C33&amp;" "&amp;'D Leistungen'!F33&amp;" "&amp;'D Leistungen'!F34&amp;" "&amp;'D Leistungen'!F35,"")</f>
        <v xml:space="preserve">2.01 Begründete logistische Tätigkeiten wie Ortswechsel  oder Orientierung </v>
      </c>
      <c r="C50" s="532">
        <f>IF(AND(Projektgrundlagen!$I$25,'D Leistungen'!M33=TRUE),'D Leistungen'!H33,"")</f>
        <v>1</v>
      </c>
      <c r="D50" s="532" t="str">
        <f>IF(AND(Projektgrundlagen!$I$25,'D Leistungen'!M33=TRUE),'D Leistungen'!I33,"")</f>
        <v>psch</v>
      </c>
      <c r="E50" s="532">
        <f>IF(AND(Projektgrundlagen!$I$25,'D Leistungen'!M33=TRUE),'D Leistungen'!J33,"")</f>
        <v>0</v>
      </c>
      <c r="F50" s="532">
        <f>IF(AND(Projektgrundlagen!$I$25,'D Leistungen'!M33=TRUE),'D Leistungen'!K33,"")</f>
        <v>0</v>
      </c>
      <c r="G50" s="537"/>
      <c r="H50" s="538"/>
    </row>
    <row r="51" spans="2:8" ht="16">
      <c r="B51" t="str">
        <f>IF(AND(Projektgrundlagen!$I$25,'D Leistungen'!M34=TRUE),'D Leistungen'!C34&amp;" "&amp;'D Leistungen'!F34&amp;" "&amp;'D Leistungen'!F35&amp;" "&amp;'D Leistungen'!F36,"")</f>
        <v/>
      </c>
      <c r="C51" s="532" t="str">
        <f>IF(AND(Projektgrundlagen!$I$25,'D Leistungen'!M34=TRUE),'D Leistungen'!H34,"")</f>
        <v/>
      </c>
      <c r="D51" s="532" t="str">
        <f>IF(AND(Projektgrundlagen!$I$25,'D Leistungen'!M34=TRUE),'D Leistungen'!I34,"")</f>
        <v/>
      </c>
      <c r="E51" s="532" t="str">
        <f>IF(AND(Projektgrundlagen!$I$25,'D Leistungen'!M34=TRUE),'D Leistungen'!J34,"")</f>
        <v/>
      </c>
      <c r="F51" s="532" t="str">
        <f>IF(AND(Projektgrundlagen!$I$25,'D Leistungen'!M34=TRUE),'D Leistungen'!K34,"")</f>
        <v/>
      </c>
      <c r="G51" s="537"/>
      <c r="H51" s="538"/>
    </row>
    <row r="52" spans="2:8" ht="16">
      <c r="B52" t="str">
        <f>IF(AND(Projektgrundlagen!$I$25,'D Leistungen'!M35=TRUE),'D Leistungen'!C35&amp;" "&amp;'D Leistungen'!F35&amp;" "&amp;'D Leistungen'!F36&amp;" "&amp;'D Leistungen'!F37,"")</f>
        <v/>
      </c>
      <c r="C52" s="532" t="str">
        <f>IF(AND(Projektgrundlagen!$I$25,'D Leistungen'!M35=TRUE),'D Leistungen'!H35,"")</f>
        <v/>
      </c>
      <c r="D52" s="532" t="str">
        <f>IF(AND(Projektgrundlagen!$I$25,'D Leistungen'!M35=TRUE),'D Leistungen'!I35,"")</f>
        <v/>
      </c>
      <c r="E52" s="532" t="str">
        <f>IF(AND(Projektgrundlagen!$I$25,'D Leistungen'!M35=TRUE),'D Leistungen'!J35,"")</f>
        <v/>
      </c>
      <c r="F52" s="532" t="str">
        <f>IF(AND(Projektgrundlagen!$I$25,'D Leistungen'!M35=TRUE),'D Leistungen'!K35,"")</f>
        <v/>
      </c>
      <c r="G52" s="537"/>
      <c r="H52" s="538"/>
    </row>
    <row r="53" spans="2:8" ht="16">
      <c r="B53" t="str">
        <f>IF(AND(Projektgrundlagen!$I$25,'D Leistungen'!M36=TRUE),'D Leistungen'!C36&amp;" "&amp;'D Leistungen'!F36&amp;" "&amp;'D Leistungen'!F37&amp;" "&amp;'D Leistungen'!F38,"")</f>
        <v/>
      </c>
      <c r="C53" s="532" t="str">
        <f>IF(AND(Projektgrundlagen!$I$25,'D Leistungen'!M36=TRUE),'D Leistungen'!H36,"")</f>
        <v/>
      </c>
      <c r="D53" s="532" t="str">
        <f>IF(AND(Projektgrundlagen!$I$25,'D Leistungen'!M36=TRUE),'D Leistungen'!I36,"")</f>
        <v/>
      </c>
      <c r="E53" s="532" t="str">
        <f>IF(AND(Projektgrundlagen!$I$25,'D Leistungen'!M36=TRUE),'D Leistungen'!J36,"")</f>
        <v/>
      </c>
      <c r="F53" s="532" t="str">
        <f>IF(AND(Projektgrundlagen!$I$25,'D Leistungen'!M36=TRUE),'D Leistungen'!K36,"")</f>
        <v/>
      </c>
      <c r="G53" s="537"/>
      <c r="H53" s="538"/>
    </row>
    <row r="54" spans="2:8" ht="16">
      <c r="B54" t="str">
        <f>IF(AND(Projektgrundlagen!$I$25,'D Leistungen'!M37=TRUE),'D Leistungen'!C37&amp;" "&amp;'D Leistungen'!F37&amp;" "&amp;'D Leistungen'!F38&amp;" "&amp;'D Leistungen'!F39,"")</f>
        <v/>
      </c>
      <c r="C54" s="532" t="str">
        <f>IF(AND(Projektgrundlagen!$I$25,'D Leistungen'!M37=TRUE),'D Leistungen'!H37,"")</f>
        <v/>
      </c>
      <c r="D54" s="532" t="str">
        <f>IF(AND(Projektgrundlagen!$I$25,'D Leistungen'!M37=TRUE),'D Leistungen'!I37,"")</f>
        <v/>
      </c>
      <c r="E54" s="532" t="str">
        <f>IF(AND(Projektgrundlagen!$I$25,'D Leistungen'!M37=TRUE),'D Leistungen'!J37,"")</f>
        <v/>
      </c>
      <c r="F54" s="532" t="str">
        <f>IF(AND(Projektgrundlagen!$I$25,'D Leistungen'!M37=TRUE),'D Leistungen'!K37,"")</f>
        <v/>
      </c>
      <c r="G54" s="537"/>
      <c r="H54" s="538"/>
    </row>
    <row r="55" spans="2:8" ht="16">
      <c r="B55" t="str">
        <f>IF(AND(Projektgrundlagen!$I$25,'D Leistungen'!M38=TRUE),'D Leistungen'!C38&amp;" "&amp;'D Leistungen'!F38&amp;" "&amp;'D Leistungen'!F39&amp;" "&amp;'D Leistungen'!F40,"")</f>
        <v/>
      </c>
      <c r="C55" s="532" t="str">
        <f>IF(AND(Projektgrundlagen!$I$25,'D Leistungen'!M38=TRUE),'D Leistungen'!H38,"")</f>
        <v/>
      </c>
      <c r="D55" s="532" t="str">
        <f>IF(AND(Projektgrundlagen!$I$25,'D Leistungen'!M38=TRUE),'D Leistungen'!I38,"")</f>
        <v/>
      </c>
      <c r="E55" s="532" t="str">
        <f>IF(AND(Projektgrundlagen!$I$25,'D Leistungen'!M38=TRUE),'D Leistungen'!J38,"")</f>
        <v/>
      </c>
      <c r="F55" s="532" t="str">
        <f>IF(AND(Projektgrundlagen!$I$25,'D Leistungen'!M38=TRUE),'D Leistungen'!K38,"")</f>
        <v/>
      </c>
      <c r="G55" s="537"/>
      <c r="H55" s="538"/>
    </row>
    <row r="56" spans="2:8" ht="16">
      <c r="B56" t="str">
        <f>IF(AND(Projektgrundlagen!$I$25,'D Leistungen'!M39=TRUE),'D Leistungen'!C39&amp;" "&amp;'D Leistungen'!F39&amp;" "&amp;'D Leistungen'!F40&amp;" "&amp;'D Leistungen'!F41,"")</f>
        <v>2.02.1 Kartierung von Baumhöhlen u. -spalten  gemäß Methodenblatt V3: 1 Begehung à 12-30 min/ha auf ca. 5,5 ha</v>
      </c>
      <c r="C56" s="532">
        <f>IF(AND(Projektgrundlagen!$I$25,'D Leistungen'!M39=TRUE),'D Leistungen'!H39,"")</f>
        <v>1</v>
      </c>
      <c r="D56" s="532" t="str">
        <f>IF(AND(Projektgrundlagen!$I$25,'D Leistungen'!M39=TRUE),'D Leistungen'!I39,"")</f>
        <v>psch</v>
      </c>
      <c r="E56" s="532">
        <f>IF(AND(Projektgrundlagen!$I$25,'D Leistungen'!M39=TRUE),'D Leistungen'!J39,"")</f>
        <v>0</v>
      </c>
      <c r="F56" s="532">
        <f>IF(AND(Projektgrundlagen!$I$25,'D Leistungen'!M39=TRUE),'D Leistungen'!K39,"")</f>
        <v>0</v>
      </c>
      <c r="G56" s="537"/>
      <c r="H56" s="538"/>
    </row>
    <row r="57" spans="2:8" ht="16">
      <c r="B57" t="str">
        <f>IF(AND(Projektgrundlagen!$I$25,'D Leistungen'!M40=TRUE),'D Leistungen'!C40&amp;" "&amp;'D Leistungen'!F40&amp;" "&amp;'D Leistungen'!F41&amp;" "&amp;'D Leistungen'!F42,"")</f>
        <v/>
      </c>
      <c r="C57" s="532" t="str">
        <f>IF(AND(Projektgrundlagen!$I$25,'D Leistungen'!M40=TRUE),'D Leistungen'!H40,"")</f>
        <v/>
      </c>
      <c r="D57" s="532" t="str">
        <f>IF(AND(Projektgrundlagen!$I$25,'D Leistungen'!M40=TRUE),'D Leistungen'!I40,"")</f>
        <v/>
      </c>
      <c r="E57" s="532" t="str">
        <f>IF(AND(Projektgrundlagen!$I$25,'D Leistungen'!M40=TRUE),'D Leistungen'!J40,"")</f>
        <v/>
      </c>
      <c r="F57" s="532" t="str">
        <f>IF(AND(Projektgrundlagen!$I$25,'D Leistungen'!M40=TRUE),'D Leistungen'!K40,"")</f>
        <v/>
      </c>
      <c r="G57" s="537"/>
      <c r="H57" s="538"/>
    </row>
    <row r="58" spans="2:8" ht="16">
      <c r="B58" t="str">
        <f>IF(AND(Projektgrundlagen!$I$25,'D Leistungen'!M41=TRUE),'D Leistungen'!C41&amp;" "&amp;'D Leistungen'!F41&amp;" "&amp;'D Leistungen'!F42&amp;" "&amp;'D Leistungen'!F43,"")</f>
        <v/>
      </c>
      <c r="C58" s="532" t="str">
        <f>IF(AND(Projektgrundlagen!$I$25,'D Leistungen'!M41=TRUE),'D Leistungen'!H41,"")</f>
        <v/>
      </c>
      <c r="D58" s="532" t="str">
        <f>IF(AND(Projektgrundlagen!$I$25,'D Leistungen'!M41=TRUE),'D Leistungen'!I41,"")</f>
        <v/>
      </c>
      <c r="E58" s="532" t="str">
        <f>IF(AND(Projektgrundlagen!$I$25,'D Leistungen'!M41=TRUE),'D Leistungen'!J41,"")</f>
        <v/>
      </c>
      <c r="F58" s="532" t="str">
        <f>IF(AND(Projektgrundlagen!$I$25,'D Leistungen'!M41=TRUE),'D Leistungen'!K41,"")</f>
        <v/>
      </c>
      <c r="G58" s="537"/>
      <c r="H58" s="538"/>
    </row>
    <row r="59" spans="2:8" ht="16">
      <c r="B59" t="str">
        <f>IF(AND(Projektgrundlagen!$I$25,'D Leistungen'!M42=TRUE),'D Leistungen'!C42&amp;" "&amp;'D Leistungen'!F42&amp;" "&amp;'D Leistungen'!F43&amp;" "&amp;'D Leistungen'!F44,"")</f>
        <v>2.02.2 Strukturkartierung in Wäldern gemäß Methodenblatt V4:  1 Begehung à 12-30 min/ha auf ca. 5,5 ha</v>
      </c>
      <c r="C59" s="532">
        <f>IF(AND(Projektgrundlagen!$I$25,'D Leistungen'!M42=TRUE),'D Leistungen'!H42,"")</f>
        <v>1</v>
      </c>
      <c r="D59" s="532" t="str">
        <f>IF(AND(Projektgrundlagen!$I$25,'D Leistungen'!M42=TRUE),'D Leistungen'!I42,"")</f>
        <v>psch</v>
      </c>
      <c r="E59" s="532">
        <f>IF(AND(Projektgrundlagen!$I$25,'D Leistungen'!M42=TRUE),'D Leistungen'!J42,"")</f>
        <v>0</v>
      </c>
      <c r="F59" s="532">
        <f>IF(AND(Projektgrundlagen!$I$25,'D Leistungen'!M42=TRUE),'D Leistungen'!K42,"")</f>
        <v>0</v>
      </c>
      <c r="G59" s="537"/>
      <c r="H59" s="538"/>
    </row>
    <row r="60" spans="2:8" ht="16">
      <c r="B60" t="str">
        <f>IF(AND(Projektgrundlagen!$I$25,'D Leistungen'!M43=TRUE),'D Leistungen'!C43&amp;" "&amp;'D Leistungen'!F43&amp;" "&amp;'D Leistungen'!F44&amp;" "&amp;'D Leistungen'!F45,"")</f>
        <v/>
      </c>
      <c r="C60" s="532" t="str">
        <f>IF(AND(Projektgrundlagen!$I$25,'D Leistungen'!M43=TRUE),'D Leistungen'!H43,"")</f>
        <v/>
      </c>
      <c r="D60" s="532" t="str">
        <f>IF(AND(Projektgrundlagen!$I$25,'D Leistungen'!M43=TRUE),'D Leistungen'!I43,"")</f>
        <v/>
      </c>
      <c r="E60" s="532" t="str">
        <f>IF(AND(Projektgrundlagen!$I$25,'D Leistungen'!M43=TRUE),'D Leistungen'!J43,"")</f>
        <v/>
      </c>
      <c r="F60" s="532" t="str">
        <f>IF(AND(Projektgrundlagen!$I$25,'D Leistungen'!M43=TRUE),'D Leistungen'!K43,"")</f>
        <v/>
      </c>
      <c r="G60" s="537"/>
      <c r="H60" s="538"/>
    </row>
    <row r="61" spans="2:8" ht="16">
      <c r="B61" t="str">
        <f>IF(AND(Projektgrundlagen!$I$25,'D Leistungen'!M44=TRUE),'D Leistungen'!C44&amp;" "&amp;'D Leistungen'!F44&amp;" "&amp;'D Leistungen'!F45&amp;" "&amp;'D Leistungen'!F46,"")</f>
        <v/>
      </c>
      <c r="C61" s="532" t="str">
        <f>IF(AND(Projektgrundlagen!$I$25,'D Leistungen'!M44=TRUE),'D Leistungen'!H44,"")</f>
        <v/>
      </c>
      <c r="D61" s="532" t="str">
        <f>IF(AND(Projektgrundlagen!$I$25,'D Leistungen'!M44=TRUE),'D Leistungen'!I44,"")</f>
        <v/>
      </c>
      <c r="E61" s="532" t="str">
        <f>IF(AND(Projektgrundlagen!$I$25,'D Leistungen'!M44=TRUE),'D Leistungen'!J44,"")</f>
        <v/>
      </c>
      <c r="F61" s="532" t="str">
        <f>IF(AND(Projektgrundlagen!$I$25,'D Leistungen'!M44=TRUE),'D Leistungen'!K44,"")</f>
        <v/>
      </c>
      <c r="G61" s="537"/>
      <c r="H61" s="538"/>
    </row>
    <row r="62" spans="2:8" ht="16">
      <c r="B62" t="str">
        <f>IF(AND(Projektgrundlagen!$I$25,'D Leistungen'!M45=TRUE),'D Leistungen'!C45&amp;" "&amp;'D Leistungen'!F45&amp;" "&amp;'D Leistungen'!F46&amp;" "&amp;'D Leistungen'!F47,"")</f>
        <v/>
      </c>
      <c r="C62" s="532" t="str">
        <f>IF(AND(Projektgrundlagen!$I$25,'D Leistungen'!M45=TRUE),'D Leistungen'!H45,"")</f>
        <v/>
      </c>
      <c r="D62" s="532" t="str">
        <f>IF(AND(Projektgrundlagen!$I$25,'D Leistungen'!M45=TRUE),'D Leistungen'!I45,"")</f>
        <v/>
      </c>
      <c r="E62" s="532" t="str">
        <f>IF(AND(Projektgrundlagen!$I$25,'D Leistungen'!M45=TRUE),'D Leistungen'!J45,"")</f>
        <v/>
      </c>
      <c r="F62" s="532" t="str">
        <f>IF(AND(Projektgrundlagen!$I$25,'D Leistungen'!M45=TRUE),'D Leistungen'!K45,"")</f>
        <v/>
      </c>
      <c r="G62" s="537"/>
      <c r="H62" s="538"/>
    </row>
    <row r="63" spans="2:8" ht="16">
      <c r="B63" t="str">
        <f>IF(AND(Projektgrundlagen!$I$25,'D Leistungen'!M46=TRUE),'D Leistungen'!C46&amp;" "&amp;'D Leistungen'!F46&amp;" "&amp;'D Leistungen'!F47&amp;" "&amp;'D Leistungen'!F48,"")</f>
        <v>2.02.3 Revierkartierung Brutvögel gemäß Methodenblatt V1:  5 Begehungen à 2-5 min/ha auf ca. 80 ha (Apr-Jul)</v>
      </c>
      <c r="C63" s="532">
        <f>IF(AND(Projektgrundlagen!$I$25,'D Leistungen'!M46=TRUE),'D Leistungen'!H46,"")</f>
        <v>1</v>
      </c>
      <c r="D63" s="532" t="str">
        <f>IF(AND(Projektgrundlagen!$I$25,'D Leistungen'!M46=TRUE),'D Leistungen'!I46,"")</f>
        <v>psch</v>
      </c>
      <c r="E63" s="532">
        <f>IF(AND(Projektgrundlagen!$I$25,'D Leistungen'!M46=TRUE),'D Leistungen'!J46,"")</f>
        <v>0</v>
      </c>
      <c r="F63" s="532">
        <f>IF(AND(Projektgrundlagen!$I$25,'D Leistungen'!M46=TRUE),'D Leistungen'!K46,"")</f>
        <v>0</v>
      </c>
      <c r="G63" s="537"/>
      <c r="H63" s="538"/>
    </row>
    <row r="64" spans="2:8" ht="16">
      <c r="B64" t="str">
        <f>IF(AND(Projektgrundlagen!$I$25,'D Leistungen'!M47=TRUE),'D Leistungen'!C47&amp;" "&amp;'D Leistungen'!F47&amp;" "&amp;'D Leistungen'!F48&amp;" "&amp;'D Leistungen'!F49,"")</f>
        <v/>
      </c>
      <c r="C64" s="532" t="str">
        <f>IF(AND(Projektgrundlagen!$I$25,'D Leistungen'!M47=TRUE),'D Leistungen'!H47,"")</f>
        <v/>
      </c>
      <c r="D64" s="532" t="str">
        <f>IF(AND(Projektgrundlagen!$I$25,'D Leistungen'!M47=TRUE),'D Leistungen'!I47,"")</f>
        <v/>
      </c>
      <c r="E64" s="532" t="str">
        <f>IF(AND(Projektgrundlagen!$I$25,'D Leistungen'!M47=TRUE),'D Leistungen'!J47,"")</f>
        <v/>
      </c>
      <c r="F64" s="532" t="str">
        <f>IF(AND(Projektgrundlagen!$I$25,'D Leistungen'!M47=TRUE),'D Leistungen'!K47,"")</f>
        <v/>
      </c>
      <c r="G64" s="537"/>
      <c r="H64" s="538"/>
    </row>
    <row r="65" spans="2:8" ht="16">
      <c r="B65" t="str">
        <f>IF(AND(Projektgrundlagen!$I$25,'D Leistungen'!M48=TRUE),'D Leistungen'!C48&amp;" "&amp;'D Leistungen'!F48&amp;" "&amp;'D Leistungen'!F49&amp;" "&amp;'D Leistungen'!F50,"")</f>
        <v/>
      </c>
      <c r="C65" s="532" t="str">
        <f>IF(AND(Projektgrundlagen!$I$25,'D Leistungen'!M48=TRUE),'D Leistungen'!H48,"")</f>
        <v/>
      </c>
      <c r="D65" s="532" t="str">
        <f>IF(AND(Projektgrundlagen!$I$25,'D Leistungen'!M48=TRUE),'D Leistungen'!I48,"")</f>
        <v/>
      </c>
      <c r="E65" s="532" t="str">
        <f>IF(AND(Projektgrundlagen!$I$25,'D Leistungen'!M48=TRUE),'D Leistungen'!J48,"")</f>
        <v/>
      </c>
      <c r="F65" s="532" t="str">
        <f>IF(AND(Projektgrundlagen!$I$25,'D Leistungen'!M48=TRUE),'D Leistungen'!K48,"")</f>
        <v/>
      </c>
      <c r="G65" s="537"/>
      <c r="H65" s="538"/>
    </row>
    <row r="66" spans="2:8" ht="16">
      <c r="B66" t="str">
        <f>IF(AND(Projektgrundlagen!$I$25,'D Leistungen'!M49=TRUE),'D Leistungen'!C49&amp;" "&amp;'D Leistungen'!F49&amp;" "&amp;'D Leistungen'!F50&amp;" "&amp;'D Leistungen'!F51,"")</f>
        <v>2.02.4 Horstkartierung Brutvögel gemäß Methodenblatt V2:  1 Ersterfassung à 2-5 min/ha auf 5,5 ha (Nov - Mär)
2 Kontrollen à  1-3 min/ha auf 5,5 ha (Nov - Mär)</v>
      </c>
      <c r="C66" s="532">
        <f>IF(AND(Projektgrundlagen!$I$25,'D Leistungen'!M49=TRUE),'D Leistungen'!H49,"")</f>
        <v>1</v>
      </c>
      <c r="D66" s="532" t="str">
        <f>IF(AND(Projektgrundlagen!$I$25,'D Leistungen'!M49=TRUE),'D Leistungen'!I49,"")</f>
        <v>psch</v>
      </c>
      <c r="E66" s="532">
        <f>IF(AND(Projektgrundlagen!$I$25,'D Leistungen'!M49=TRUE),'D Leistungen'!J49,"")</f>
        <v>0</v>
      </c>
      <c r="F66" s="532">
        <f>IF(AND(Projektgrundlagen!$I$25,'D Leistungen'!M49=TRUE),'D Leistungen'!K49,"")</f>
        <v>0</v>
      </c>
      <c r="G66" s="537"/>
      <c r="H66" s="538"/>
    </row>
    <row r="67" spans="2:8" ht="16">
      <c r="B67" t="str">
        <f>IF(AND(Projektgrundlagen!$I$25,'D Leistungen'!M50=TRUE),'D Leistungen'!C50&amp;" "&amp;'D Leistungen'!F50&amp;" "&amp;'D Leistungen'!F51&amp;" "&amp;'D Leistungen'!F52,"")</f>
        <v/>
      </c>
      <c r="C67" s="532" t="str">
        <f>IF(AND(Projektgrundlagen!$I$25,'D Leistungen'!M50=TRUE),'D Leistungen'!H50,"")</f>
        <v/>
      </c>
      <c r="D67" s="532" t="str">
        <f>IF(AND(Projektgrundlagen!$I$25,'D Leistungen'!M50=TRUE),'D Leistungen'!I50,"")</f>
        <v/>
      </c>
      <c r="E67" s="532" t="str">
        <f>IF(AND(Projektgrundlagen!$I$25,'D Leistungen'!M50=TRUE),'D Leistungen'!J50,"")</f>
        <v/>
      </c>
      <c r="F67" s="532" t="str">
        <f>IF(AND(Projektgrundlagen!$I$25,'D Leistungen'!M50=TRUE),'D Leistungen'!K50,"")</f>
        <v/>
      </c>
      <c r="G67" s="537"/>
      <c r="H67" s="538"/>
    </row>
    <row r="68" spans="2:8" ht="16">
      <c r="B68" t="str">
        <f>IF(AND(Projektgrundlagen!$I$25,'D Leistungen'!M51=TRUE),'D Leistungen'!C51&amp;" "&amp;'D Leistungen'!F51&amp;" "&amp;'D Leistungen'!F52&amp;" "&amp;'D Leistungen'!F53,"")</f>
        <v/>
      </c>
      <c r="C68" s="532" t="str">
        <f>IF(AND(Projektgrundlagen!$I$25,'D Leistungen'!M51=TRUE),'D Leistungen'!H51,"")</f>
        <v/>
      </c>
      <c r="D68" s="532" t="str">
        <f>IF(AND(Projektgrundlagen!$I$25,'D Leistungen'!M51=TRUE),'D Leistungen'!I51,"")</f>
        <v/>
      </c>
      <c r="E68" s="532" t="str">
        <f>IF(AND(Projektgrundlagen!$I$25,'D Leistungen'!M51=TRUE),'D Leistungen'!J51,"")</f>
        <v/>
      </c>
      <c r="F68" s="532" t="str">
        <f>IF(AND(Projektgrundlagen!$I$25,'D Leistungen'!M51=TRUE),'D Leistungen'!K51,"")</f>
        <v/>
      </c>
      <c r="G68" s="537"/>
      <c r="H68" s="538"/>
    </row>
    <row r="69" spans="2:8" ht="16">
      <c r="B69" t="str">
        <f>IF(AND(Projektgrundlagen!$I$25,'D Leistungen'!M52=TRUE),'D Leistungen'!C52&amp;" "&amp;'D Leistungen'!F52&amp;" "&amp;'D Leistungen'!F53&amp;" "&amp;'D Leistungen'!F54,"")</f>
        <v/>
      </c>
      <c r="C69" s="532" t="str">
        <f>IF(AND(Projektgrundlagen!$I$25,'D Leistungen'!M52=TRUE),'D Leistungen'!H52,"")</f>
        <v/>
      </c>
      <c r="D69" s="532" t="str">
        <f>IF(AND(Projektgrundlagen!$I$25,'D Leistungen'!M52=TRUE),'D Leistungen'!I52,"")</f>
        <v/>
      </c>
      <c r="E69" s="532" t="str">
        <f>IF(AND(Projektgrundlagen!$I$25,'D Leistungen'!M52=TRUE),'D Leistungen'!J52,"")</f>
        <v/>
      </c>
      <c r="F69" s="532" t="str">
        <f>IF(AND(Projektgrundlagen!$I$25,'D Leistungen'!M52=TRUE),'D Leistungen'!K52,"")</f>
        <v/>
      </c>
      <c r="G69" s="537"/>
      <c r="H69" s="538"/>
    </row>
    <row r="70" spans="2:8" ht="16">
      <c r="B70" t="str">
        <f>IF(AND(Projektgrundlagen!$I$25,'D Leistungen'!M53=TRUE),'D Leistungen'!C53&amp;" "&amp;'D Leistungen'!F53&amp;" "&amp;'D Leistungen'!F54&amp;" "&amp;'D Leistungen'!F55,"")</f>
        <v/>
      </c>
      <c r="C70" s="532" t="str">
        <f>IF(AND(Projektgrundlagen!$I$25,'D Leistungen'!M53=TRUE),'D Leistungen'!H53,"")</f>
        <v/>
      </c>
      <c r="D70" s="532" t="str">
        <f>IF(AND(Projektgrundlagen!$I$25,'D Leistungen'!M53=TRUE),'D Leistungen'!I53,"")</f>
        <v/>
      </c>
      <c r="E70" s="532" t="str">
        <f>IF(AND(Projektgrundlagen!$I$25,'D Leistungen'!M53=TRUE),'D Leistungen'!J53,"")</f>
        <v/>
      </c>
      <c r="F70" s="532" t="str">
        <f>IF(AND(Projektgrundlagen!$I$25,'D Leistungen'!M53=TRUE),'D Leistungen'!K53,"")</f>
        <v/>
      </c>
      <c r="G70" s="537"/>
      <c r="H70" s="538"/>
    </row>
    <row r="71" spans="2:8" ht="16">
      <c r="B71" t="str">
        <f>IF(AND(Projektgrundlagen!$I$25,'D Leistungen'!M54=TRUE),'D Leistungen'!C54&amp;" "&amp;'D Leistungen'!F54&amp;" "&amp;'D Leistungen'!F55&amp;" "&amp;'D Leistungen'!F56,"")</f>
        <v/>
      </c>
      <c r="C71" s="532" t="str">
        <f>IF(AND(Projektgrundlagen!$I$25,'D Leistungen'!M54=TRUE),'D Leistungen'!H54,"")</f>
        <v/>
      </c>
      <c r="D71" s="532" t="str">
        <f>IF(AND(Projektgrundlagen!$I$25,'D Leistungen'!M54=TRUE),'D Leistungen'!I54,"")</f>
        <v/>
      </c>
      <c r="E71" s="532" t="str">
        <f>IF(AND(Projektgrundlagen!$I$25,'D Leistungen'!M54=TRUE),'D Leistungen'!J54,"")</f>
        <v/>
      </c>
      <c r="F71" s="532" t="str">
        <f>IF(AND(Projektgrundlagen!$I$25,'D Leistungen'!M54=TRUE),'D Leistungen'!K54,"")</f>
        <v/>
      </c>
      <c r="G71" s="537"/>
      <c r="H71" s="538"/>
    </row>
    <row r="72" spans="2:8" ht="16">
      <c r="B72" t="str">
        <f>IF(AND(Projektgrundlagen!$I$25,'D Leistungen'!M55=TRUE),'D Leistungen'!C55&amp;" "&amp;'D Leistungen'!F55&amp;" "&amp;'D Leistungen'!F56&amp;" "&amp;'D Leistungen'!F57,"")</f>
        <v/>
      </c>
      <c r="C72" s="532" t="str">
        <f>IF(AND(Projektgrundlagen!$I$25,'D Leistungen'!M55=TRUE),'D Leistungen'!H55,"")</f>
        <v/>
      </c>
      <c r="D72" s="532" t="str">
        <f>IF(AND(Projektgrundlagen!$I$25,'D Leistungen'!M55=TRUE),'D Leistungen'!I55,"")</f>
        <v/>
      </c>
      <c r="E72" s="532" t="str">
        <f>IF(AND(Projektgrundlagen!$I$25,'D Leistungen'!M55=TRUE),'D Leistungen'!J55,"")</f>
        <v/>
      </c>
      <c r="F72" s="532" t="str">
        <f>IF(AND(Projektgrundlagen!$I$25,'D Leistungen'!M55=TRUE),'D Leistungen'!K55,"")</f>
        <v/>
      </c>
      <c r="G72" s="537"/>
      <c r="H72" s="538"/>
    </row>
    <row r="73" spans="2:8" ht="16">
      <c r="B73" t="str">
        <f>IF(AND(Projektgrundlagen!$I$25,'D Leistungen'!M56=TRUE),'D Leistungen'!C56&amp;" "&amp;'D Leistungen'!F56&amp;" "&amp;'D Leistungen'!F57&amp;" "&amp;'D Leistungen'!F58,"")</f>
        <v/>
      </c>
      <c r="C73" s="532" t="str">
        <f>IF(AND(Projektgrundlagen!$I$25,'D Leistungen'!M56=TRUE),'D Leistungen'!H56,"")</f>
        <v/>
      </c>
      <c r="D73" s="532" t="str">
        <f>IF(AND(Projektgrundlagen!$I$25,'D Leistungen'!M56=TRUE),'D Leistungen'!I56,"")</f>
        <v/>
      </c>
      <c r="E73" s="532" t="str">
        <f>IF(AND(Projektgrundlagen!$I$25,'D Leistungen'!M56=TRUE),'D Leistungen'!J56,"")</f>
        <v/>
      </c>
      <c r="F73" s="532" t="str">
        <f>IF(AND(Projektgrundlagen!$I$25,'D Leistungen'!M56=TRUE),'D Leistungen'!K56,"")</f>
        <v/>
      </c>
      <c r="G73" s="537"/>
      <c r="H73" s="538"/>
    </row>
    <row r="74" spans="2:8" ht="16">
      <c r="B74" t="str">
        <f>IF(AND(Projektgrundlagen!$I$25,'D Leistungen'!M57=TRUE),'D Leistungen'!C57&amp;" "&amp;'D Leistungen'!F57&amp;" "&amp;'D Leistungen'!F58&amp;" "&amp;'D Leistungen'!F59,"")</f>
        <v/>
      </c>
      <c r="C74" s="532" t="str">
        <f>IF(AND(Projektgrundlagen!$I$25,'D Leistungen'!M57=TRUE),'D Leistungen'!H57,"")</f>
        <v/>
      </c>
      <c r="D74" s="532" t="str">
        <f>IF(AND(Projektgrundlagen!$I$25,'D Leistungen'!M57=TRUE),'D Leistungen'!I57,"")</f>
        <v/>
      </c>
      <c r="E74" s="532" t="str">
        <f>IF(AND(Projektgrundlagen!$I$25,'D Leistungen'!M57=TRUE),'D Leistungen'!J57,"")</f>
        <v/>
      </c>
      <c r="F74" s="532" t="str">
        <f>IF(AND(Projektgrundlagen!$I$25,'D Leistungen'!M57=TRUE),'D Leistungen'!K57,"")</f>
        <v/>
      </c>
      <c r="G74" s="537"/>
      <c r="H74" s="538"/>
    </row>
    <row r="75" spans="2:8" ht="16">
      <c r="B75" t="str">
        <f>IF(AND(Projektgrundlagen!$I$25,'D Leistungen'!M58=TRUE),'D Leistungen'!C58&amp;" "&amp;'D Leistungen'!F58&amp;" "&amp;'D Leistungen'!F59&amp;" "&amp;'D Leistungen'!F60,"")</f>
        <v/>
      </c>
      <c r="C75" s="532" t="str">
        <f>IF(AND(Projektgrundlagen!$I$25,'D Leistungen'!M58=TRUE),'D Leistungen'!H58,"")</f>
        <v/>
      </c>
      <c r="D75" s="532" t="str">
        <f>IF(AND(Projektgrundlagen!$I$25,'D Leistungen'!M58=TRUE),'D Leistungen'!I58,"")</f>
        <v/>
      </c>
      <c r="E75" s="532" t="str">
        <f>IF(AND(Projektgrundlagen!$I$25,'D Leistungen'!M58=TRUE),'D Leistungen'!J58,"")</f>
        <v/>
      </c>
      <c r="F75" s="532" t="str">
        <f>IF(AND(Projektgrundlagen!$I$25,'D Leistungen'!M58=TRUE),'D Leistungen'!K58,"")</f>
        <v/>
      </c>
      <c r="G75" s="537"/>
      <c r="H75" s="538"/>
    </row>
    <row r="76" spans="2:8" ht="16">
      <c r="B76" t="str">
        <f>IF(AND(Projektgrundlagen!$I$25,'D Leistungen'!M59=TRUE),'D Leistungen'!C59&amp;" "&amp;'D Leistungen'!F59&amp;" "&amp;'D Leistungen'!F60&amp;" "&amp;'D Leistungen'!F61,"")</f>
        <v>2.02.7 Spurensuche Biber gemäß Methodenblatt S2:  1 Begehungen à 60 min/km auf insgesamt ca. 1,4 km (Sep-Nov)         1 Begehungen à 60 min/km auf insgesamt ca. 1,4 km (Mär-Apr)</v>
      </c>
      <c r="C76" s="532">
        <f>IF(AND(Projektgrundlagen!$I$25,'D Leistungen'!M59=TRUE),'D Leistungen'!H59,"")</f>
        <v>1</v>
      </c>
      <c r="D76" s="532" t="str">
        <f>IF(AND(Projektgrundlagen!$I$25,'D Leistungen'!M59=TRUE),'D Leistungen'!I59,"")</f>
        <v>psch</v>
      </c>
      <c r="E76" s="532">
        <f>IF(AND(Projektgrundlagen!$I$25,'D Leistungen'!M59=TRUE),'D Leistungen'!J59,"")</f>
        <v>0</v>
      </c>
      <c r="F76" s="532">
        <f>IF(AND(Projektgrundlagen!$I$25,'D Leistungen'!M59=TRUE),'D Leistungen'!K59,"")</f>
        <v>0</v>
      </c>
      <c r="G76" s="537"/>
      <c r="H76" s="538"/>
    </row>
    <row r="77" spans="2:8" ht="16">
      <c r="B77" t="str">
        <f>IF(AND(Projektgrundlagen!$I$25,'D Leistungen'!M60=TRUE),'D Leistungen'!C60&amp;" "&amp;'D Leistungen'!F60&amp;" "&amp;'D Leistungen'!F61&amp;" "&amp;'D Leistungen'!F62,"")</f>
        <v/>
      </c>
      <c r="C77" s="532" t="str">
        <f>IF(AND(Projektgrundlagen!$I$25,'D Leistungen'!M60=TRUE),'D Leistungen'!H60,"")</f>
        <v/>
      </c>
      <c r="D77" s="532" t="str">
        <f>IF(AND(Projektgrundlagen!$I$25,'D Leistungen'!M60=TRUE),'D Leistungen'!I60,"")</f>
        <v/>
      </c>
      <c r="E77" s="532" t="str">
        <f>IF(AND(Projektgrundlagen!$I$25,'D Leistungen'!M60=TRUE),'D Leistungen'!J60,"")</f>
        <v/>
      </c>
      <c r="F77" s="532" t="str">
        <f>IF(AND(Projektgrundlagen!$I$25,'D Leistungen'!M60=TRUE),'D Leistungen'!K60,"")</f>
        <v/>
      </c>
      <c r="G77" s="537"/>
      <c r="H77" s="538"/>
    </row>
    <row r="78" spans="2:8" ht="16">
      <c r="B78" t="str">
        <f>IF(AND(Projektgrundlagen!$I$25,'D Leistungen'!M61=TRUE),'D Leistungen'!C61&amp;" "&amp;'D Leistungen'!F61&amp;" "&amp;'D Leistungen'!F62&amp;" "&amp;'D Leistungen'!F63,"")</f>
        <v/>
      </c>
      <c r="C78" s="532" t="str">
        <f>IF(AND(Projektgrundlagen!$I$25,'D Leistungen'!M61=TRUE),'D Leistungen'!H61,"")</f>
        <v/>
      </c>
      <c r="D78" s="532" t="str">
        <f>IF(AND(Projektgrundlagen!$I$25,'D Leistungen'!M61=TRUE),'D Leistungen'!I61,"")</f>
        <v/>
      </c>
      <c r="E78" s="532" t="str">
        <f>IF(AND(Projektgrundlagen!$I$25,'D Leistungen'!M61=TRUE),'D Leistungen'!J61,"")</f>
        <v/>
      </c>
      <c r="F78" s="532" t="str">
        <f>IF(AND(Projektgrundlagen!$I$25,'D Leistungen'!M61=TRUE),'D Leistungen'!K61,"")</f>
        <v/>
      </c>
      <c r="G78" s="537"/>
      <c r="H78" s="538"/>
    </row>
    <row r="79" spans="2:8" ht="16">
      <c r="B79" t="str">
        <f>IF(AND(Projektgrundlagen!$I$25,'D Leistungen'!M62=TRUE),'D Leistungen'!C62&amp;" "&amp;'D Leistungen'!F62&amp;" "&amp;'D Leistungen'!F63&amp;" "&amp;'D Leistungen'!F64,"")</f>
        <v/>
      </c>
      <c r="C79" s="532" t="str">
        <f>IF(AND(Projektgrundlagen!$I$25,'D Leistungen'!M62=TRUE),'D Leistungen'!H62,"")</f>
        <v/>
      </c>
      <c r="D79" s="532" t="str">
        <f>IF(AND(Projektgrundlagen!$I$25,'D Leistungen'!M62=TRUE),'D Leistungen'!I62,"")</f>
        <v/>
      </c>
      <c r="E79" s="532" t="str">
        <f>IF(AND(Projektgrundlagen!$I$25,'D Leistungen'!M62=TRUE),'D Leistungen'!J62,"")</f>
        <v/>
      </c>
      <c r="F79" s="532" t="str">
        <f>IF(AND(Projektgrundlagen!$I$25,'D Leistungen'!M62=TRUE),'D Leistungen'!K62,"")</f>
        <v/>
      </c>
      <c r="G79" s="537"/>
      <c r="H79" s="538"/>
    </row>
    <row r="80" spans="2:8" ht="16">
      <c r="B80" t="str">
        <f>IF(AND(Projektgrundlagen!$I$25,'D Leistungen'!M63=TRUE),'D Leistungen'!C63&amp;" "&amp;'D Leistungen'!F63&amp;" "&amp;'D Leistungen'!F64&amp;" "&amp;'D Leistungen'!F65,"")</f>
        <v/>
      </c>
      <c r="C80" s="532" t="str">
        <f>IF(AND(Projektgrundlagen!$I$25,'D Leistungen'!M63=TRUE),'D Leistungen'!H63,"")</f>
        <v/>
      </c>
      <c r="D80" s="532" t="str">
        <f>IF(AND(Projektgrundlagen!$I$25,'D Leistungen'!M63=TRUE),'D Leistungen'!I63,"")</f>
        <v/>
      </c>
      <c r="E80" s="532" t="str">
        <f>IF(AND(Projektgrundlagen!$I$25,'D Leistungen'!M63=TRUE),'D Leistungen'!J63,"")</f>
        <v/>
      </c>
      <c r="F80" s="532" t="str">
        <f>IF(AND(Projektgrundlagen!$I$25,'D Leistungen'!M63=TRUE),'D Leistungen'!K63,"")</f>
        <v/>
      </c>
      <c r="G80" s="537"/>
      <c r="H80" s="538"/>
    </row>
    <row r="81" spans="2:8" ht="16">
      <c r="B81" t="str">
        <f>IF(AND(Projektgrundlagen!$I$25,'D Leistungen'!M64=TRUE),'D Leistungen'!C64&amp;" "&amp;'D Leistungen'!F64&amp;" "&amp;'D Leistungen'!F65&amp;" "&amp;'D Leistungen'!F66,"")</f>
        <v/>
      </c>
      <c r="C81" s="532" t="str">
        <f>IF(AND(Projektgrundlagen!$I$25,'D Leistungen'!M64=TRUE),'D Leistungen'!H64,"")</f>
        <v/>
      </c>
      <c r="D81" s="532" t="str">
        <f>IF(AND(Projektgrundlagen!$I$25,'D Leistungen'!M64=TRUE),'D Leistungen'!I64,"")</f>
        <v/>
      </c>
      <c r="E81" s="532" t="str">
        <f>IF(AND(Projektgrundlagen!$I$25,'D Leistungen'!M64=TRUE),'D Leistungen'!J64,"")</f>
        <v/>
      </c>
      <c r="F81" s="532" t="str">
        <f>IF(AND(Projektgrundlagen!$I$25,'D Leistungen'!M64=TRUE),'D Leistungen'!K64,"")</f>
        <v/>
      </c>
      <c r="G81" s="537"/>
      <c r="H81" s="538"/>
    </row>
    <row r="82" spans="2:8" ht="16">
      <c r="B82" t="str">
        <f>IF(AND(Projektgrundlagen!$I$25,'D Leistungen'!M65=TRUE),'D Leistungen'!C65&amp;" "&amp;'D Leistungen'!F65&amp;" "&amp;'D Leistungen'!F66&amp;" "&amp;'D Leistungen'!F67,"")</f>
        <v/>
      </c>
      <c r="C82" s="532" t="str">
        <f>IF(AND(Projektgrundlagen!$I$25,'D Leistungen'!M65=TRUE),'D Leistungen'!H65,"")</f>
        <v/>
      </c>
      <c r="D82" s="532" t="str">
        <f>IF(AND(Projektgrundlagen!$I$25,'D Leistungen'!M65=TRUE),'D Leistungen'!I65,"")</f>
        <v/>
      </c>
      <c r="E82" s="532" t="str">
        <f>IF(AND(Projektgrundlagen!$I$25,'D Leistungen'!M65=TRUE),'D Leistungen'!J65,"")</f>
        <v/>
      </c>
      <c r="F82" s="532" t="str">
        <f>IF(AND(Projektgrundlagen!$I$25,'D Leistungen'!M65=TRUE),'D Leistungen'!K65,"")</f>
        <v/>
      </c>
      <c r="G82" s="537"/>
      <c r="H82" s="538"/>
    </row>
    <row r="83" spans="2:8" ht="16">
      <c r="B83" t="str">
        <f>IF(AND(Projektgrundlagen!$I$25,'D Leistungen'!M66=TRUE),'D Leistungen'!C66&amp;" "&amp;'D Leistungen'!F66&amp;" "&amp;'D Leistungen'!F67&amp;" "&amp;'D Leistungen'!F68,"")</f>
        <v/>
      </c>
      <c r="C83" s="532" t="str">
        <f>IF(AND(Projektgrundlagen!$I$25,'D Leistungen'!M66=TRUE),'D Leistungen'!H66,"")</f>
        <v/>
      </c>
      <c r="D83" s="532" t="str">
        <f>IF(AND(Projektgrundlagen!$I$25,'D Leistungen'!M66=TRUE),'D Leistungen'!I66,"")</f>
        <v/>
      </c>
      <c r="E83" s="532" t="str">
        <f>IF(AND(Projektgrundlagen!$I$25,'D Leistungen'!M66=TRUE),'D Leistungen'!J66,"")</f>
        <v/>
      </c>
      <c r="F83" s="532" t="str">
        <f>IF(AND(Projektgrundlagen!$I$25,'D Leistungen'!M66=TRUE),'D Leistungen'!K66,"")</f>
        <v/>
      </c>
      <c r="G83" s="537"/>
      <c r="H83" s="538"/>
    </row>
    <row r="84" spans="2:8" ht="16">
      <c r="B84" t="str">
        <f>IF(AND(Projektgrundlagen!$I$25,'D Leistungen'!M67=TRUE),'D Leistungen'!C67&amp;" "&amp;'D Leistungen'!F67&amp;" "&amp;'D Leistungen'!F68&amp;" "&amp;'D Leistungen'!F69,"")</f>
        <v/>
      </c>
      <c r="C84" s="532" t="str">
        <f>IF(AND(Projektgrundlagen!$I$25,'D Leistungen'!M67=TRUE),'D Leistungen'!H67,"")</f>
        <v/>
      </c>
      <c r="D84" s="532" t="str">
        <f>IF(AND(Projektgrundlagen!$I$25,'D Leistungen'!M67=TRUE),'D Leistungen'!I67,"")</f>
        <v/>
      </c>
      <c r="E84" s="532" t="str">
        <f>IF(AND(Projektgrundlagen!$I$25,'D Leistungen'!M67=TRUE),'D Leistungen'!J67,"")</f>
        <v/>
      </c>
      <c r="F84" s="532" t="str">
        <f>IF(AND(Projektgrundlagen!$I$25,'D Leistungen'!M67=TRUE),'D Leistungen'!K67,"")</f>
        <v/>
      </c>
      <c r="G84" s="537"/>
      <c r="H84" s="538"/>
    </row>
    <row r="85" spans="2:8" ht="16">
      <c r="B85" t="str">
        <f>IF(AND(Projektgrundlagen!$I$25,'D Leistungen'!M68=TRUE),'D Leistungen'!C68&amp;" "&amp;'D Leistungen'!F68&amp;" "&amp;'D Leistungen'!F69&amp;" "&amp;'D Leistungen'!F70,"")</f>
        <v>2.02.10 Erfassung mit Nistkästen (Haselmaus) gemäß Methodenblatt S 4: Ausbringung eines Methodenmix aus  
- Nistkästen &amp;  Nest-Tubes (März) 
-Spurentunnel (Mai)
5x Kontrolle der Untersuchungswerkzeuge in regelmäßigen Abständen (bis Mitte Juli 2025)
auf ca. 3,5 ha Probeflächen bei 2-3 h/ha
1 Kontrolle der Nistkästen à 1-2  h/ha 
Einsammeln mit letzter Kontrolle
Ausführung in Kombination mit Position 2.02.11.</v>
      </c>
      <c r="C85" s="532">
        <f>IF(AND(Projektgrundlagen!$I$25,'D Leistungen'!M68=TRUE),'D Leistungen'!H68,"")</f>
        <v>1</v>
      </c>
      <c r="D85" s="532" t="str">
        <f>IF(AND(Projektgrundlagen!$I$25,'D Leistungen'!M68=TRUE),'D Leistungen'!I68,"")</f>
        <v>psch</v>
      </c>
      <c r="E85" s="532">
        <f>IF(AND(Projektgrundlagen!$I$25,'D Leistungen'!M68=TRUE),'D Leistungen'!J68,"")</f>
        <v>0</v>
      </c>
      <c r="F85" s="532">
        <f>IF(AND(Projektgrundlagen!$I$25,'D Leistungen'!M68=TRUE),'D Leistungen'!K68,"")</f>
        <v>0</v>
      </c>
      <c r="G85" s="537"/>
      <c r="H85" s="538"/>
    </row>
    <row r="86" spans="2:8" ht="16">
      <c r="B86" t="str">
        <f>IF(AND(Projektgrundlagen!$I$25,'D Leistungen'!M69=TRUE),'D Leistungen'!C69&amp;" "&amp;'D Leistungen'!F69&amp;" "&amp;'D Leistungen'!F70&amp;" "&amp;'D Leistungen'!F71,"")</f>
        <v/>
      </c>
      <c r="C86" s="532" t="str">
        <f>IF(AND(Projektgrundlagen!$I$25,'D Leistungen'!M69=TRUE),'D Leistungen'!H69,"")</f>
        <v/>
      </c>
      <c r="D86" s="532" t="str">
        <f>IF(AND(Projektgrundlagen!$I$25,'D Leistungen'!M69=TRUE),'D Leistungen'!I69,"")</f>
        <v/>
      </c>
      <c r="E86" s="532" t="str">
        <f>IF(AND(Projektgrundlagen!$I$25,'D Leistungen'!M69=TRUE),'D Leistungen'!J69,"")</f>
        <v/>
      </c>
      <c r="F86" s="532" t="str">
        <f>IF(AND(Projektgrundlagen!$I$25,'D Leistungen'!M69=TRUE),'D Leistungen'!K69,"")</f>
        <v/>
      </c>
      <c r="G86" s="537"/>
      <c r="H86" s="538"/>
    </row>
    <row r="87" spans="2:8" ht="16">
      <c r="B87" t="str">
        <f>IF(AND(Projektgrundlagen!$I$25,'D Leistungen'!M70=TRUE),'D Leistungen'!C70&amp;" "&amp;'D Leistungen'!F70&amp;" "&amp;'D Leistungen'!F71&amp;" "&amp;'D Leistungen'!F72,"")</f>
        <v/>
      </c>
      <c r="C87" s="532" t="str">
        <f>IF(AND(Projektgrundlagen!$I$25,'D Leistungen'!M70=TRUE),'D Leistungen'!H70,"")</f>
        <v/>
      </c>
      <c r="D87" s="532" t="str">
        <f>IF(AND(Projektgrundlagen!$I$25,'D Leistungen'!M70=TRUE),'D Leistungen'!I70,"")</f>
        <v/>
      </c>
      <c r="E87" s="532" t="str">
        <f>IF(AND(Projektgrundlagen!$I$25,'D Leistungen'!M70=TRUE),'D Leistungen'!J70,"")</f>
        <v/>
      </c>
      <c r="F87" s="532" t="str">
        <f>IF(AND(Projektgrundlagen!$I$25,'D Leistungen'!M70=TRUE),'D Leistungen'!K70,"")</f>
        <v/>
      </c>
      <c r="G87" s="537"/>
      <c r="H87" s="538"/>
    </row>
    <row r="88" spans="2:8" ht="16">
      <c r="B88" t="str">
        <f>IF(AND(Projektgrundlagen!$I$25,'D Leistungen'!M71=TRUE),'D Leistungen'!C71&amp;" "&amp;'D Leistungen'!F71&amp;" "&amp;'D Leistungen'!F72&amp;" "&amp;'D Leistungen'!F73,"")</f>
        <v>2.02.11 Erfassung mit Niströhren (Haselmaus) gemäß Methodenblatt S 4: Ausführung in Kombination mit Position 2.02.10. (Vergütung als kombinierte Leistung mit Einheitspreis der Pos. 2.02.10)</v>
      </c>
      <c r="C88" s="532">
        <f>IF(AND(Projektgrundlagen!$I$25,'D Leistungen'!M71=TRUE),'D Leistungen'!H71,"")</f>
        <v>0</v>
      </c>
      <c r="D88" s="532" t="str">
        <f>IF(AND(Projektgrundlagen!$I$25,'D Leistungen'!M71=TRUE),'D Leistungen'!I71,"")</f>
        <v>psch</v>
      </c>
      <c r="E88" s="532">
        <f>IF(AND(Projektgrundlagen!$I$25,'D Leistungen'!M71=TRUE),'D Leistungen'!J71,"")</f>
        <v>0</v>
      </c>
      <c r="F88" s="532">
        <f>IF(AND(Projektgrundlagen!$I$25,'D Leistungen'!M71=TRUE),'D Leistungen'!K71,"")</f>
        <v>0</v>
      </c>
      <c r="G88" s="537"/>
      <c r="H88" s="538"/>
    </row>
    <row r="89" spans="2:8" ht="16">
      <c r="B89" t="str">
        <f>IF(AND(Projektgrundlagen!$I$25,'D Leistungen'!M72=TRUE),'D Leistungen'!C72&amp;" "&amp;'D Leistungen'!F72&amp;" "&amp;'D Leistungen'!F73&amp;" "&amp;'D Leistungen'!F74,"")</f>
        <v/>
      </c>
      <c r="C89" s="532" t="str">
        <f>IF(AND(Projektgrundlagen!$I$25,'D Leistungen'!M72=TRUE),'D Leistungen'!H72,"")</f>
        <v/>
      </c>
      <c r="D89" s="532" t="str">
        <f>IF(AND(Projektgrundlagen!$I$25,'D Leistungen'!M72=TRUE),'D Leistungen'!I72,"")</f>
        <v/>
      </c>
      <c r="E89" s="532" t="str">
        <f>IF(AND(Projektgrundlagen!$I$25,'D Leistungen'!M72=TRUE),'D Leistungen'!J72,"")</f>
        <v/>
      </c>
      <c r="F89" s="532" t="str">
        <f>IF(AND(Projektgrundlagen!$I$25,'D Leistungen'!M72=TRUE),'D Leistungen'!K72,"")</f>
        <v/>
      </c>
      <c r="G89" s="537"/>
      <c r="H89" s="538"/>
    </row>
    <row r="90" spans="2:8" ht="16">
      <c r="B90" t="str">
        <f>IF(AND(Projektgrundlagen!$I$25,'D Leistungen'!M73=TRUE),'D Leistungen'!C73&amp;" "&amp;'D Leistungen'!F73&amp;" "&amp;'D Leistungen'!F74&amp;" "&amp;'D Leistungen'!F75,"")</f>
        <v/>
      </c>
      <c r="C90" s="532" t="str">
        <f>IF(AND(Projektgrundlagen!$I$25,'D Leistungen'!M73=TRUE),'D Leistungen'!H73,"")</f>
        <v/>
      </c>
      <c r="D90" s="532" t="str">
        <f>IF(AND(Projektgrundlagen!$I$25,'D Leistungen'!M73=TRUE),'D Leistungen'!I73,"")</f>
        <v/>
      </c>
      <c r="E90" s="532" t="str">
        <f>IF(AND(Projektgrundlagen!$I$25,'D Leistungen'!M73=TRUE),'D Leistungen'!J73,"")</f>
        <v/>
      </c>
      <c r="F90" s="532" t="str">
        <f>IF(AND(Projektgrundlagen!$I$25,'D Leistungen'!M73=TRUE),'D Leistungen'!K73,"")</f>
        <v/>
      </c>
      <c r="G90" s="537"/>
      <c r="H90" s="538"/>
    </row>
    <row r="91" spans="2:8" ht="16">
      <c r="B91" t="str">
        <f>IF(AND(Projektgrundlagen!$I$25,'D Leistungen'!M74=TRUE),'D Leistungen'!C74&amp;" "&amp;'D Leistungen'!F74&amp;" "&amp;'D Leistungen'!F75&amp;" "&amp;'D Leistungen'!F76,"")</f>
        <v/>
      </c>
      <c r="C91" s="532" t="str">
        <f>IF(AND(Projektgrundlagen!$I$25,'D Leistungen'!M74=TRUE),'D Leistungen'!H74,"")</f>
        <v/>
      </c>
      <c r="D91" s="532" t="str">
        <f>IF(AND(Projektgrundlagen!$I$25,'D Leistungen'!M74=TRUE),'D Leistungen'!I74,"")</f>
        <v/>
      </c>
      <c r="E91" s="532" t="str">
        <f>IF(AND(Projektgrundlagen!$I$25,'D Leistungen'!M74=TRUE),'D Leistungen'!J74,"")</f>
        <v/>
      </c>
      <c r="F91" s="532" t="str">
        <f>IF(AND(Projektgrundlagen!$I$25,'D Leistungen'!M74=TRUE),'D Leistungen'!K74,"")</f>
        <v/>
      </c>
      <c r="G91" s="537"/>
      <c r="H91" s="538"/>
    </row>
    <row r="92" spans="2:8" ht="16">
      <c r="B92" t="str">
        <f>IF(AND(Projektgrundlagen!$I$25,'D Leistungen'!M75=TRUE),'D Leistungen'!C75&amp;" "&amp;'D Leistungen'!F75&amp;" "&amp;'D Leistungen'!F76&amp;" "&amp;'D Leistungen'!F77,"")</f>
        <v/>
      </c>
      <c r="C92" s="532" t="str">
        <f>IF(AND(Projektgrundlagen!$I$25,'D Leistungen'!M75=TRUE),'D Leistungen'!H75,"")</f>
        <v/>
      </c>
      <c r="D92" s="532" t="str">
        <f>IF(AND(Projektgrundlagen!$I$25,'D Leistungen'!M75=TRUE),'D Leistungen'!I75,"")</f>
        <v/>
      </c>
      <c r="E92" s="532" t="str">
        <f>IF(AND(Projektgrundlagen!$I$25,'D Leistungen'!M75=TRUE),'D Leistungen'!J75,"")</f>
        <v/>
      </c>
      <c r="F92" s="532" t="str">
        <f>IF(AND(Projektgrundlagen!$I$25,'D Leistungen'!M75=TRUE),'D Leistungen'!K75,"")</f>
        <v/>
      </c>
      <c r="G92" s="537"/>
      <c r="H92" s="538"/>
    </row>
    <row r="93" spans="2:8" ht="16">
      <c r="B93" t="str">
        <f>IF(AND(Projektgrundlagen!$I$25,'D Leistungen'!M76=TRUE),'D Leistungen'!C76&amp;" "&amp;'D Leistungen'!F76&amp;" "&amp;'D Leistungen'!F77&amp;" "&amp;'D Leistungen'!F78,"")</f>
        <v/>
      </c>
      <c r="C93" s="532" t="str">
        <f>IF(AND(Projektgrundlagen!$I$25,'D Leistungen'!M76=TRUE),'D Leistungen'!H76,"")</f>
        <v/>
      </c>
      <c r="D93" s="532" t="str">
        <f>IF(AND(Projektgrundlagen!$I$25,'D Leistungen'!M76=TRUE),'D Leistungen'!I76,"")</f>
        <v/>
      </c>
      <c r="E93" s="532" t="str">
        <f>IF(AND(Projektgrundlagen!$I$25,'D Leistungen'!M76=TRUE),'D Leistungen'!J76,"")</f>
        <v/>
      </c>
      <c r="F93" s="532" t="str">
        <f>IF(AND(Projektgrundlagen!$I$25,'D Leistungen'!M76=TRUE),'D Leistungen'!K76,"")</f>
        <v/>
      </c>
      <c r="G93" s="537"/>
      <c r="H93" s="538"/>
    </row>
    <row r="94" spans="2:8" ht="16">
      <c r="B94" t="str">
        <f>IF(AND(Projektgrundlagen!$I$25,'D Leistungen'!M77=TRUE),'D Leistungen'!C77&amp;" "&amp;'D Leistungen'!F77&amp;" "&amp;'D Leistungen'!F78&amp;" "&amp;'D Leistungen'!F79,"")</f>
        <v/>
      </c>
      <c r="C94" s="532" t="str">
        <f>IF(AND(Projektgrundlagen!$I$25,'D Leistungen'!M77=TRUE),'D Leistungen'!H77,"")</f>
        <v/>
      </c>
      <c r="D94" s="532" t="str">
        <f>IF(AND(Projektgrundlagen!$I$25,'D Leistungen'!M77=TRUE),'D Leistungen'!I77,"")</f>
        <v/>
      </c>
      <c r="E94" s="532" t="str">
        <f>IF(AND(Projektgrundlagen!$I$25,'D Leistungen'!M77=TRUE),'D Leistungen'!J77,"")</f>
        <v/>
      </c>
      <c r="F94" s="532" t="str">
        <f>IF(AND(Projektgrundlagen!$I$25,'D Leistungen'!M77=TRUE),'D Leistungen'!K77,"")</f>
        <v/>
      </c>
      <c r="G94" s="537"/>
      <c r="H94" s="538"/>
    </row>
    <row r="95" spans="2:8" ht="16">
      <c r="B95" t="str">
        <f>IF(AND(Projektgrundlagen!$I$25,'D Leistungen'!M78=TRUE),'D Leistungen'!C78&amp;" "&amp;'D Leistungen'!F78&amp;" "&amp;'D Leistungen'!F79&amp;" "&amp;'D Leistungen'!F80,"")</f>
        <v/>
      </c>
      <c r="C95" s="532" t="str">
        <f>IF(AND(Projektgrundlagen!$I$25,'D Leistungen'!M78=TRUE),'D Leistungen'!H78,"")</f>
        <v/>
      </c>
      <c r="D95" s="532" t="str">
        <f>IF(AND(Projektgrundlagen!$I$25,'D Leistungen'!M78=TRUE),'D Leistungen'!I78,"")</f>
        <v/>
      </c>
      <c r="E95" s="532" t="str">
        <f>IF(AND(Projektgrundlagen!$I$25,'D Leistungen'!M78=TRUE),'D Leistungen'!J78,"")</f>
        <v/>
      </c>
      <c r="F95" s="532" t="str">
        <f>IF(AND(Projektgrundlagen!$I$25,'D Leistungen'!M78=TRUE),'D Leistungen'!K78,"")</f>
        <v/>
      </c>
      <c r="G95" s="537"/>
      <c r="H95" s="538"/>
    </row>
    <row r="96" spans="2:8" ht="16">
      <c r="B96" t="str">
        <f>IF(AND(Projektgrundlagen!$I$25,'D Leistungen'!M79=TRUE),'D Leistungen'!C79&amp;" "&amp;'D Leistungen'!F79&amp;" "&amp;'D Leistungen'!F80&amp;" "&amp;'D Leistungen'!F81,"")</f>
        <v/>
      </c>
      <c r="C96" s="532" t="str">
        <f>IF(AND(Projektgrundlagen!$I$25,'D Leistungen'!M79=TRUE),'D Leistungen'!H79,"")</f>
        <v/>
      </c>
      <c r="D96" s="532" t="str">
        <f>IF(AND(Projektgrundlagen!$I$25,'D Leistungen'!M79=TRUE),'D Leistungen'!I79,"")</f>
        <v/>
      </c>
      <c r="E96" s="532" t="str">
        <f>IF(AND(Projektgrundlagen!$I$25,'D Leistungen'!M79=TRUE),'D Leistungen'!J79,"")</f>
        <v/>
      </c>
      <c r="F96" s="532" t="str">
        <f>IF(AND(Projektgrundlagen!$I$25,'D Leistungen'!M79=TRUE),'D Leistungen'!K79,"")</f>
        <v/>
      </c>
      <c r="G96" s="537"/>
      <c r="H96" s="538"/>
    </row>
    <row r="97" spans="2:8" ht="16">
      <c r="B97" t="str">
        <f>IF(AND(Projektgrundlagen!$I$25,'D Leistungen'!M80=TRUE),'D Leistungen'!C80&amp;" "&amp;'D Leistungen'!F80&amp;" "&amp;'D Leistungen'!F81&amp;" "&amp;'D Leistungen'!F82,"")</f>
        <v>2.02.14 Transsektkartierung Fledermäuse gemäß Methodenblatt FM1:  6 Begehungen auf 5 Probestrecken a 100 m (Probestrecke pro Nacht zweimal a 15 min zu begehen)</v>
      </c>
      <c r="C97" s="532">
        <f>IF(AND(Projektgrundlagen!$I$25,'D Leistungen'!M80=TRUE),'D Leistungen'!H80,"")</f>
        <v>1</v>
      </c>
      <c r="D97" s="532" t="str">
        <f>IF(AND(Projektgrundlagen!$I$25,'D Leistungen'!M80=TRUE),'D Leistungen'!I80,"")</f>
        <v>psch</v>
      </c>
      <c r="E97" s="532">
        <f>IF(AND(Projektgrundlagen!$I$25,'D Leistungen'!M80=TRUE),'D Leistungen'!J80,"")</f>
        <v>0</v>
      </c>
      <c r="F97" s="532">
        <f>IF(AND(Projektgrundlagen!$I$25,'D Leistungen'!M80=TRUE),'D Leistungen'!K80,"")</f>
        <v>0</v>
      </c>
      <c r="G97" s="537"/>
      <c r="H97" s="538"/>
    </row>
    <row r="98" spans="2:8" ht="16">
      <c r="B98" t="str">
        <f>IF(AND(Projektgrundlagen!$I$25,'D Leistungen'!M81=TRUE),'D Leistungen'!C81&amp;" "&amp;'D Leistungen'!F81&amp;" "&amp;'D Leistungen'!F82&amp;" "&amp;'D Leistungen'!F83,"")</f>
        <v/>
      </c>
      <c r="C98" s="532" t="str">
        <f>IF(AND(Projektgrundlagen!$I$25,'D Leistungen'!M81=TRUE),'D Leistungen'!H81,"")</f>
        <v/>
      </c>
      <c r="D98" s="532" t="str">
        <f>IF(AND(Projektgrundlagen!$I$25,'D Leistungen'!M81=TRUE),'D Leistungen'!I81,"")</f>
        <v/>
      </c>
      <c r="E98" s="532" t="str">
        <f>IF(AND(Projektgrundlagen!$I$25,'D Leistungen'!M81=TRUE),'D Leistungen'!J81,"")</f>
        <v/>
      </c>
      <c r="F98" s="532" t="str">
        <f>IF(AND(Projektgrundlagen!$I$25,'D Leistungen'!M81=TRUE),'D Leistungen'!K81,"")</f>
        <v/>
      </c>
      <c r="G98" s="537"/>
      <c r="H98" s="538"/>
    </row>
    <row r="99" spans="2:8" ht="16">
      <c r="B99" t="str">
        <f>IF(AND(Projektgrundlagen!$I$25,'D Leistungen'!M82=TRUE),'D Leistungen'!C82&amp;" "&amp;'D Leistungen'!F82&amp;" "&amp;'D Leistungen'!F83&amp;" "&amp;'D Leistungen'!F84,"")</f>
        <v/>
      </c>
      <c r="C99" s="532" t="str">
        <f>IF(AND(Projektgrundlagen!$I$25,'D Leistungen'!M82=TRUE),'D Leistungen'!H82,"")</f>
        <v/>
      </c>
      <c r="D99" s="532" t="str">
        <f>IF(AND(Projektgrundlagen!$I$25,'D Leistungen'!M82=TRUE),'D Leistungen'!I82,"")</f>
        <v/>
      </c>
      <c r="E99" s="532" t="str">
        <f>IF(AND(Projektgrundlagen!$I$25,'D Leistungen'!M82=TRUE),'D Leistungen'!J82,"")</f>
        <v/>
      </c>
      <c r="F99" s="532" t="str">
        <f>IF(AND(Projektgrundlagen!$I$25,'D Leistungen'!M82=TRUE),'D Leistungen'!K82,"")</f>
        <v/>
      </c>
      <c r="G99" s="537"/>
      <c r="H99" s="538"/>
    </row>
    <row r="100" spans="2:8" ht="16">
      <c r="B100" t="str">
        <f>IF(AND(Projektgrundlagen!$I$25,'D Leistungen'!M83=TRUE),'D Leistungen'!C83&amp;" "&amp;'D Leistungen'!F83&amp;" "&amp;'D Leistungen'!F84&amp;" "&amp;'D Leistungen'!F85,"")</f>
        <v/>
      </c>
      <c r="C100" s="532" t="str">
        <f>IF(AND(Projektgrundlagen!$I$25,'D Leistungen'!M83=TRUE),'D Leistungen'!H83,"")</f>
        <v/>
      </c>
      <c r="D100" s="532" t="str">
        <f>IF(AND(Projektgrundlagen!$I$25,'D Leistungen'!M83=TRUE),'D Leistungen'!I83,"")</f>
        <v/>
      </c>
      <c r="E100" s="532" t="str">
        <f>IF(AND(Projektgrundlagen!$I$25,'D Leistungen'!M83=TRUE),'D Leistungen'!J83,"")</f>
        <v/>
      </c>
      <c r="F100" s="532" t="str">
        <f>IF(AND(Projektgrundlagen!$I$25,'D Leistungen'!M83=TRUE),'D Leistungen'!K83,"")</f>
        <v/>
      </c>
      <c r="G100" s="537"/>
      <c r="H100" s="538"/>
    </row>
    <row r="101" spans="2:8" ht="16">
      <c r="B101" t="str">
        <f>IF(AND(Projektgrundlagen!$I$25,'D Leistungen'!M84=TRUE),'D Leistungen'!C84&amp;" "&amp;'D Leistungen'!F84&amp;" "&amp;'D Leistungen'!F85&amp;" "&amp;'D Leistungen'!F86,"")</f>
        <v/>
      </c>
      <c r="C101" s="532" t="str">
        <f>IF(AND(Projektgrundlagen!$I$25,'D Leistungen'!M84=TRUE),'D Leistungen'!H84,"")</f>
        <v/>
      </c>
      <c r="D101" s="532" t="str">
        <f>IF(AND(Projektgrundlagen!$I$25,'D Leistungen'!M84=TRUE),'D Leistungen'!I84,"")</f>
        <v/>
      </c>
      <c r="E101" s="532" t="str">
        <f>IF(AND(Projektgrundlagen!$I$25,'D Leistungen'!M84=TRUE),'D Leistungen'!J84,"")</f>
        <v/>
      </c>
      <c r="F101" s="532" t="str">
        <f>IF(AND(Projektgrundlagen!$I$25,'D Leistungen'!M84=TRUE),'D Leistungen'!K84,"")</f>
        <v/>
      </c>
      <c r="G101" s="537"/>
      <c r="H101" s="538"/>
    </row>
    <row r="102" spans="2:8" ht="16">
      <c r="B102" t="str">
        <f>IF(AND(Projektgrundlagen!$I$25,'D Leistungen'!M85=TRUE),'D Leistungen'!C85&amp;" "&amp;'D Leistungen'!F85&amp;" "&amp;'D Leistungen'!F86&amp;" "&amp;'D Leistungen'!F87,"")</f>
        <v/>
      </c>
      <c r="C102" s="532" t="str">
        <f>IF(AND(Projektgrundlagen!$I$25,'D Leistungen'!M85=TRUE),'D Leistungen'!H85,"")</f>
        <v/>
      </c>
      <c r="D102" s="532" t="str">
        <f>IF(AND(Projektgrundlagen!$I$25,'D Leistungen'!M85=TRUE),'D Leistungen'!I85,"")</f>
        <v/>
      </c>
      <c r="E102" s="532" t="str">
        <f>IF(AND(Projektgrundlagen!$I$25,'D Leistungen'!M85=TRUE),'D Leistungen'!J85,"")</f>
        <v/>
      </c>
      <c r="F102" s="532" t="str">
        <f>IF(AND(Projektgrundlagen!$I$25,'D Leistungen'!M85=TRUE),'D Leistungen'!K85,"")</f>
        <v/>
      </c>
      <c r="G102" s="537"/>
      <c r="H102" s="538"/>
    </row>
    <row r="103" spans="2:8" ht="16">
      <c r="B103" t="str">
        <f>IF(AND(Projektgrundlagen!$I$25,'D Leistungen'!M86=TRUE),'D Leistungen'!C86&amp;" "&amp;'D Leistungen'!F86&amp;" "&amp;'D Leistungen'!F87&amp;" "&amp;'D Leistungen'!F88,"")</f>
        <v/>
      </c>
      <c r="C103" s="532" t="str">
        <f>IF(AND(Projektgrundlagen!$I$25,'D Leistungen'!M86=TRUE),'D Leistungen'!H86,"")</f>
        <v/>
      </c>
      <c r="D103" s="532" t="str">
        <f>IF(AND(Projektgrundlagen!$I$25,'D Leistungen'!M86=TRUE),'D Leistungen'!I86,"")</f>
        <v/>
      </c>
      <c r="E103" s="532" t="str">
        <f>IF(AND(Projektgrundlagen!$I$25,'D Leistungen'!M86=TRUE),'D Leistungen'!J86,"")</f>
        <v/>
      </c>
      <c r="F103" s="532" t="str">
        <f>IF(AND(Projektgrundlagen!$I$25,'D Leistungen'!M86=TRUE),'D Leistungen'!K86,"")</f>
        <v/>
      </c>
      <c r="G103" s="537"/>
      <c r="H103" s="538"/>
    </row>
    <row r="104" spans="2:8" ht="16">
      <c r="B104" t="str">
        <f>IF(AND(Projektgrundlagen!$I$25,'D Leistungen'!M87=TRUE),'D Leistungen'!C87&amp;" "&amp;'D Leistungen'!F87&amp;" "&amp;'D Leistungen'!F88&amp;" "&amp;'D Leistungen'!F89,"")</f>
        <v/>
      </c>
      <c r="C104" s="532" t="str">
        <f>IF(AND(Projektgrundlagen!$I$25,'D Leistungen'!M87=TRUE),'D Leistungen'!H87,"")</f>
        <v/>
      </c>
      <c r="D104" s="532" t="str">
        <f>IF(AND(Projektgrundlagen!$I$25,'D Leistungen'!M87=TRUE),'D Leistungen'!I87,"")</f>
        <v/>
      </c>
      <c r="E104" s="532" t="str">
        <f>IF(AND(Projektgrundlagen!$I$25,'D Leistungen'!M87=TRUE),'D Leistungen'!J87,"")</f>
        <v/>
      </c>
      <c r="F104" s="532" t="str">
        <f>IF(AND(Projektgrundlagen!$I$25,'D Leistungen'!M87=TRUE),'D Leistungen'!K87,"")</f>
        <v/>
      </c>
      <c r="G104" s="537"/>
      <c r="H104" s="538"/>
    </row>
    <row r="105" spans="2:8" ht="16">
      <c r="B105" t="str">
        <f>IF(AND(Projektgrundlagen!$I$25,'D Leistungen'!M88=TRUE),'D Leistungen'!C88&amp;" "&amp;'D Leistungen'!F88&amp;" "&amp;'D Leistungen'!F89&amp;" "&amp;'D Leistungen'!F90,"")</f>
        <v/>
      </c>
      <c r="C105" s="532" t="str">
        <f>IF(AND(Projektgrundlagen!$I$25,'D Leistungen'!M88=TRUE),'D Leistungen'!H88,"")</f>
        <v/>
      </c>
      <c r="D105" s="532" t="str">
        <f>IF(AND(Projektgrundlagen!$I$25,'D Leistungen'!M88=TRUE),'D Leistungen'!I88,"")</f>
        <v/>
      </c>
      <c r="E105" s="532" t="str">
        <f>IF(AND(Projektgrundlagen!$I$25,'D Leistungen'!M88=TRUE),'D Leistungen'!J88,"")</f>
        <v/>
      </c>
      <c r="F105" s="532" t="str">
        <f>IF(AND(Projektgrundlagen!$I$25,'D Leistungen'!M88=TRUE),'D Leistungen'!K88,"")</f>
        <v/>
      </c>
      <c r="G105" s="537"/>
      <c r="H105" s="538"/>
    </row>
    <row r="106" spans="2:8" ht="16">
      <c r="B106" t="str">
        <f>IF(AND(Projektgrundlagen!$I$25,'D Leistungen'!M89=TRUE),'D Leistungen'!C89&amp;" "&amp;'D Leistungen'!F89&amp;" "&amp;'D Leistungen'!F90&amp;" "&amp;'D Leistungen'!F91,"")</f>
        <v/>
      </c>
      <c r="C106" s="532" t="str">
        <f>IF(AND(Projektgrundlagen!$I$25,'D Leistungen'!M89=TRUE),'D Leistungen'!H89,"")</f>
        <v/>
      </c>
      <c r="D106" s="532" t="str">
        <f>IF(AND(Projektgrundlagen!$I$25,'D Leistungen'!M89=TRUE),'D Leistungen'!I89,"")</f>
        <v/>
      </c>
      <c r="E106" s="532" t="str">
        <f>IF(AND(Projektgrundlagen!$I$25,'D Leistungen'!M89=TRUE),'D Leistungen'!J89,"")</f>
        <v/>
      </c>
      <c r="F106" s="532" t="str">
        <f>IF(AND(Projektgrundlagen!$I$25,'D Leistungen'!M89=TRUE),'D Leistungen'!K89,"")</f>
        <v/>
      </c>
      <c r="G106" s="537"/>
      <c r="H106" s="538"/>
    </row>
    <row r="107" spans="2:8" ht="16">
      <c r="B107" t="str">
        <f>IF(AND(Projektgrundlagen!$I$25,'D Leistungen'!M90=TRUE),'D Leistungen'!C90&amp;" "&amp;'D Leistungen'!F90&amp;" "&amp;'D Leistungen'!F91&amp;" "&amp;'D Leistungen'!F92,"")</f>
        <v/>
      </c>
      <c r="C107" s="532" t="str">
        <f>IF(AND(Projektgrundlagen!$I$25,'D Leistungen'!M90=TRUE),'D Leistungen'!H90,"")</f>
        <v/>
      </c>
      <c r="D107" s="532" t="str">
        <f>IF(AND(Projektgrundlagen!$I$25,'D Leistungen'!M90=TRUE),'D Leistungen'!I90,"")</f>
        <v/>
      </c>
      <c r="E107" s="532" t="str">
        <f>IF(AND(Projektgrundlagen!$I$25,'D Leistungen'!M90=TRUE),'D Leistungen'!J90,"")</f>
        <v/>
      </c>
      <c r="F107" s="532" t="str">
        <f>IF(AND(Projektgrundlagen!$I$25,'D Leistungen'!M90=TRUE),'D Leistungen'!K90,"")</f>
        <v/>
      </c>
      <c r="G107" s="537"/>
      <c r="H107" s="538"/>
    </row>
    <row r="108" spans="2:8" ht="16">
      <c r="B108" t="str">
        <f>IF(AND(Projektgrundlagen!$I$25,'D Leistungen'!M91=TRUE),'D Leistungen'!C91&amp;" "&amp;'D Leistungen'!F91&amp;" "&amp;'D Leistungen'!F92&amp;" "&amp;'D Leistungen'!F93,"")</f>
        <v/>
      </c>
      <c r="C108" s="532" t="str">
        <f>IF(AND(Projektgrundlagen!$I$25,'D Leistungen'!M91=TRUE),'D Leistungen'!H91,"")</f>
        <v/>
      </c>
      <c r="D108" s="532" t="str">
        <f>IF(AND(Projektgrundlagen!$I$25,'D Leistungen'!M91=TRUE),'D Leistungen'!I91,"")</f>
        <v/>
      </c>
      <c r="E108" s="532" t="str">
        <f>IF(AND(Projektgrundlagen!$I$25,'D Leistungen'!M91=TRUE),'D Leistungen'!J91,"")</f>
        <v/>
      </c>
      <c r="F108" s="532" t="str">
        <f>IF(AND(Projektgrundlagen!$I$25,'D Leistungen'!M91=TRUE),'D Leistungen'!K91,"")</f>
        <v/>
      </c>
      <c r="G108" s="537"/>
      <c r="H108" s="538"/>
    </row>
    <row r="109" spans="2:8" ht="16">
      <c r="B109" t="str">
        <f>IF(AND(Projektgrundlagen!$I$25,'D Leistungen'!M92=TRUE),'D Leistungen'!C92&amp;" "&amp;'D Leistungen'!F92&amp;" "&amp;'D Leistungen'!F93&amp;" "&amp;'D Leistungen'!F94,"")</f>
        <v/>
      </c>
      <c r="C109" s="532" t="str">
        <f>IF(AND(Projektgrundlagen!$I$25,'D Leistungen'!M92=TRUE),'D Leistungen'!H92,"")</f>
        <v/>
      </c>
      <c r="D109" s="532" t="str">
        <f>IF(AND(Projektgrundlagen!$I$25,'D Leistungen'!M92=TRUE),'D Leistungen'!I92,"")</f>
        <v/>
      </c>
      <c r="E109" s="532" t="str">
        <f>IF(AND(Projektgrundlagen!$I$25,'D Leistungen'!M92=TRUE),'D Leistungen'!J92,"")</f>
        <v/>
      </c>
      <c r="F109" s="532" t="str">
        <f>IF(AND(Projektgrundlagen!$I$25,'D Leistungen'!M92=TRUE),'D Leistungen'!K92,"")</f>
        <v/>
      </c>
      <c r="G109" s="537"/>
      <c r="H109" s="538"/>
    </row>
    <row r="110" spans="2:8" ht="16">
      <c r="B110" t="str">
        <f>IF(AND(Projektgrundlagen!$I$25,'D Leistungen'!M93=TRUE),'D Leistungen'!C93&amp;" "&amp;'D Leistungen'!F93&amp;" "&amp;'D Leistungen'!F94&amp;" "&amp;'D Leistungen'!F95,"")</f>
        <v/>
      </c>
      <c r="C110" s="532" t="str">
        <f>IF(AND(Projektgrundlagen!$I$25,'D Leistungen'!M93=TRUE),'D Leistungen'!H93,"")</f>
        <v/>
      </c>
      <c r="D110" s="532" t="str">
        <f>IF(AND(Projektgrundlagen!$I$25,'D Leistungen'!M93=TRUE),'D Leistungen'!I93,"")</f>
        <v/>
      </c>
      <c r="E110" s="532" t="str">
        <f>IF(AND(Projektgrundlagen!$I$25,'D Leistungen'!M93=TRUE),'D Leistungen'!J93,"")</f>
        <v/>
      </c>
      <c r="F110" s="532" t="str">
        <f>IF(AND(Projektgrundlagen!$I$25,'D Leistungen'!M93=TRUE),'D Leistungen'!K93,"")</f>
        <v/>
      </c>
      <c r="G110" s="537"/>
      <c r="H110" s="538"/>
    </row>
    <row r="111" spans="2:8" ht="16">
      <c r="B111" t="str">
        <f>IF(AND(Projektgrundlagen!$I$25,'D Leistungen'!M94=TRUE),'D Leistungen'!C94&amp;" "&amp;'D Leistungen'!F94&amp;" "&amp;'D Leistungen'!F95&amp;" "&amp;'D Leistungen'!F96,"")</f>
        <v/>
      </c>
      <c r="C111" s="532" t="str">
        <f>IF(AND(Projektgrundlagen!$I$25,'D Leistungen'!M94=TRUE),'D Leistungen'!H94,"")</f>
        <v/>
      </c>
      <c r="D111" s="532" t="str">
        <f>IF(AND(Projektgrundlagen!$I$25,'D Leistungen'!M94=TRUE),'D Leistungen'!I94,"")</f>
        <v/>
      </c>
      <c r="E111" s="532" t="str">
        <f>IF(AND(Projektgrundlagen!$I$25,'D Leistungen'!M94=TRUE),'D Leistungen'!J94,"")</f>
        <v/>
      </c>
      <c r="F111" s="532" t="str">
        <f>IF(AND(Projektgrundlagen!$I$25,'D Leistungen'!M94=TRUE),'D Leistungen'!K94,"")</f>
        <v/>
      </c>
      <c r="G111" s="537"/>
      <c r="H111" s="538"/>
    </row>
    <row r="112" spans="2:8" ht="16">
      <c r="B112" t="str">
        <f>IF(AND(Projektgrundlagen!$I$25,'D Leistungen'!M95=TRUE),'D Leistungen'!C95&amp;" "&amp;'D Leistungen'!F95&amp;" "&amp;'D Leistungen'!F96&amp;" "&amp;'D Leistungen'!F97,"")</f>
        <v/>
      </c>
      <c r="C112" s="532" t="str">
        <f>IF(AND(Projektgrundlagen!$I$25,'D Leistungen'!M95=TRUE),'D Leistungen'!H95,"")</f>
        <v/>
      </c>
      <c r="D112" s="532" t="str">
        <f>IF(AND(Projektgrundlagen!$I$25,'D Leistungen'!M95=TRUE),'D Leistungen'!I95,"")</f>
        <v/>
      </c>
      <c r="E112" s="532" t="str">
        <f>IF(AND(Projektgrundlagen!$I$25,'D Leistungen'!M95=TRUE),'D Leistungen'!J95,"")</f>
        <v/>
      </c>
      <c r="F112" s="532" t="str">
        <f>IF(AND(Projektgrundlagen!$I$25,'D Leistungen'!M95=TRUE),'D Leistungen'!K95,"")</f>
        <v/>
      </c>
      <c r="G112" s="537"/>
      <c r="H112" s="538"/>
    </row>
    <row r="113" spans="2:8" ht="16">
      <c r="B113" t="str">
        <f>IF(AND(Projektgrundlagen!$I$25,'D Leistungen'!M96=TRUE),'D Leistungen'!C96&amp;" "&amp;'D Leistungen'!F96&amp;" "&amp;'D Leistungen'!F97&amp;" "&amp;'D Leistungen'!F98,"")</f>
        <v/>
      </c>
      <c r="C113" s="532" t="str">
        <f>IF(AND(Projektgrundlagen!$I$25,'D Leistungen'!M96=TRUE),'D Leistungen'!H96,"")</f>
        <v/>
      </c>
      <c r="D113" s="532" t="str">
        <f>IF(AND(Projektgrundlagen!$I$25,'D Leistungen'!M96=TRUE),'D Leistungen'!I96,"")</f>
        <v/>
      </c>
      <c r="E113" s="532" t="str">
        <f>IF(AND(Projektgrundlagen!$I$25,'D Leistungen'!M96=TRUE),'D Leistungen'!J96,"")</f>
        <v/>
      </c>
      <c r="F113" s="532" t="str">
        <f>IF(AND(Projektgrundlagen!$I$25,'D Leistungen'!M96=TRUE),'D Leistungen'!K96,"")</f>
        <v/>
      </c>
      <c r="G113" s="537"/>
      <c r="H113" s="538"/>
    </row>
    <row r="114" spans="2:8" ht="16">
      <c r="B114" t="str">
        <f>IF(AND(Projektgrundlagen!$I$25,'D Leistungen'!M97=TRUE),'D Leistungen'!C97&amp;" "&amp;'D Leistungen'!F97&amp;" "&amp;'D Leistungen'!F98&amp;" "&amp;'D Leistungen'!F99,"")</f>
        <v/>
      </c>
      <c r="C114" s="532" t="str">
        <f>IF(AND(Projektgrundlagen!$I$25,'D Leistungen'!M97=TRUE),'D Leistungen'!H97,"")</f>
        <v/>
      </c>
      <c r="D114" s="532" t="str">
        <f>IF(AND(Projektgrundlagen!$I$25,'D Leistungen'!M97=TRUE),'D Leistungen'!I97,"")</f>
        <v/>
      </c>
      <c r="E114" s="532" t="str">
        <f>IF(AND(Projektgrundlagen!$I$25,'D Leistungen'!M97=TRUE),'D Leistungen'!J97,"")</f>
        <v/>
      </c>
      <c r="F114" s="532" t="str">
        <f>IF(AND(Projektgrundlagen!$I$25,'D Leistungen'!M97=TRUE),'D Leistungen'!K97,"")</f>
        <v/>
      </c>
      <c r="G114" s="537"/>
      <c r="H114" s="538"/>
    </row>
    <row r="115" spans="2:8" ht="16">
      <c r="B115" t="str">
        <f>IF(AND(Projektgrundlagen!$I$25,'D Leistungen'!M98=TRUE),'D Leistungen'!C98&amp;" "&amp;'D Leistungen'!F98&amp;" "&amp;'D Leistungen'!F99&amp;" "&amp;'D Leistungen'!F100,"")</f>
        <v/>
      </c>
      <c r="C115" s="532" t="str">
        <f>IF(AND(Projektgrundlagen!$I$25,'D Leistungen'!M98=TRUE),'D Leistungen'!H98,"")</f>
        <v/>
      </c>
      <c r="D115" s="532" t="str">
        <f>IF(AND(Projektgrundlagen!$I$25,'D Leistungen'!M98=TRUE),'D Leistungen'!I98,"")</f>
        <v/>
      </c>
      <c r="E115" s="532" t="str">
        <f>IF(AND(Projektgrundlagen!$I$25,'D Leistungen'!M98=TRUE),'D Leistungen'!J98,"")</f>
        <v/>
      </c>
      <c r="F115" s="532" t="str">
        <f>IF(AND(Projektgrundlagen!$I$25,'D Leistungen'!M98=TRUE),'D Leistungen'!K98,"")</f>
        <v/>
      </c>
      <c r="G115" s="537"/>
      <c r="H115" s="538"/>
    </row>
    <row r="116" spans="2:8" ht="16">
      <c r="B116" t="str">
        <f>IF(AND(Projektgrundlagen!$I$25,'D Leistungen'!M99=TRUE),'D Leistungen'!C99&amp;" "&amp;'D Leistungen'!F99&amp;" "&amp;'D Leistungen'!F100&amp;" "&amp;'D Leistungen'!F101,"")</f>
        <v>2.02.20 Erfassung von Laichgewässern gemäß Methodenblatt A1:   3 Begehungen à 0,5 h/ha von ca. 3,5 ha ausdauernden oder komplexen temporären Gewässern (Apr-Jul)</v>
      </c>
      <c r="C116" s="532">
        <f>IF(AND(Projektgrundlagen!$I$25,'D Leistungen'!M99=TRUE),'D Leistungen'!H99,"")</f>
        <v>1</v>
      </c>
      <c r="D116" s="532" t="str">
        <f>IF(AND(Projektgrundlagen!$I$25,'D Leistungen'!M99=TRUE),'D Leistungen'!I99,"")</f>
        <v>psch</v>
      </c>
      <c r="E116" s="532">
        <f>IF(AND(Projektgrundlagen!$I$25,'D Leistungen'!M99=TRUE),'D Leistungen'!J99,"")</f>
        <v>0</v>
      </c>
      <c r="F116" s="532">
        <f>IF(AND(Projektgrundlagen!$I$25,'D Leistungen'!M99=TRUE),'D Leistungen'!K99,"")</f>
        <v>0</v>
      </c>
      <c r="G116" s="537"/>
      <c r="H116" s="538"/>
    </row>
    <row r="117" spans="2:8" ht="16">
      <c r="B117" t="str">
        <f>IF(AND(Projektgrundlagen!$I$25,'D Leistungen'!M100=TRUE),'D Leistungen'!C100&amp;" "&amp;'D Leistungen'!F100&amp;" "&amp;'D Leistungen'!F101&amp;" "&amp;'D Leistungen'!F102,"")</f>
        <v/>
      </c>
      <c r="C117" s="532" t="str">
        <f>IF(AND(Projektgrundlagen!$I$25,'D Leistungen'!M100=TRUE),'D Leistungen'!H100,"")</f>
        <v/>
      </c>
      <c r="D117" s="532" t="str">
        <f>IF(AND(Projektgrundlagen!$I$25,'D Leistungen'!M100=TRUE),'D Leistungen'!I100,"")</f>
        <v/>
      </c>
      <c r="E117" s="532" t="str">
        <f>IF(AND(Projektgrundlagen!$I$25,'D Leistungen'!M100=TRUE),'D Leistungen'!J100,"")</f>
        <v/>
      </c>
      <c r="F117" s="532" t="str">
        <f>IF(AND(Projektgrundlagen!$I$25,'D Leistungen'!M100=TRUE),'D Leistungen'!K100,"")</f>
        <v/>
      </c>
      <c r="G117" s="537"/>
      <c r="H117" s="538"/>
    </row>
    <row r="118" spans="2:8" ht="16">
      <c r="B118" t="str">
        <f>IF(AND(Projektgrundlagen!$I$25,'D Leistungen'!M101=TRUE),'D Leistungen'!C101&amp;" "&amp;'D Leistungen'!F101&amp;" "&amp;'D Leistungen'!F102&amp;" "&amp;'D Leistungen'!F103,"")</f>
        <v/>
      </c>
      <c r="C118" s="532" t="str">
        <f>IF(AND(Projektgrundlagen!$I$25,'D Leistungen'!M101=TRUE),'D Leistungen'!H101,"")</f>
        <v/>
      </c>
      <c r="D118" s="532" t="str">
        <f>IF(AND(Projektgrundlagen!$I$25,'D Leistungen'!M101=TRUE),'D Leistungen'!I101,"")</f>
        <v/>
      </c>
      <c r="E118" s="532" t="str">
        <f>IF(AND(Projektgrundlagen!$I$25,'D Leistungen'!M101=TRUE),'D Leistungen'!J101,"")</f>
        <v/>
      </c>
      <c r="F118" s="532" t="str">
        <f>IF(AND(Projektgrundlagen!$I$25,'D Leistungen'!M101=TRUE),'D Leistungen'!K101,"")</f>
        <v/>
      </c>
      <c r="G118" s="537"/>
      <c r="H118" s="538"/>
    </row>
    <row r="119" spans="2:8" ht="16">
      <c r="B119" t="str">
        <f>IF(AND(Projektgrundlagen!$I$25,'D Leistungen'!M102=TRUE),'D Leistungen'!C102&amp;" "&amp;'D Leistungen'!F102&amp;" "&amp;'D Leistungen'!F103&amp;" "&amp;'D Leistungen'!F104,"")</f>
        <v/>
      </c>
      <c r="C119" s="532" t="str">
        <f>IF(AND(Projektgrundlagen!$I$25,'D Leistungen'!M102=TRUE),'D Leistungen'!H102,"")</f>
        <v/>
      </c>
      <c r="D119" s="532" t="str">
        <f>IF(AND(Projektgrundlagen!$I$25,'D Leistungen'!M102=TRUE),'D Leistungen'!I102,"")</f>
        <v/>
      </c>
      <c r="E119" s="532" t="str">
        <f>IF(AND(Projektgrundlagen!$I$25,'D Leistungen'!M102=TRUE),'D Leistungen'!J102,"")</f>
        <v/>
      </c>
      <c r="F119" s="532" t="str">
        <f>IF(AND(Projektgrundlagen!$I$25,'D Leistungen'!M102=TRUE),'D Leistungen'!K102,"")</f>
        <v/>
      </c>
      <c r="G119" s="537"/>
      <c r="H119" s="538"/>
    </row>
    <row r="120" spans="2:8" ht="16">
      <c r="B120" t="str">
        <f>IF(AND(Projektgrundlagen!$I$25,'D Leistungen'!M103=TRUE),'D Leistungen'!C103&amp;" "&amp;'D Leistungen'!F103&amp;" "&amp;'D Leistungen'!F104&amp;" "&amp;'D Leistungen'!F105,"")</f>
        <v/>
      </c>
      <c r="C120" s="532" t="str">
        <f>IF(AND(Projektgrundlagen!$I$25,'D Leistungen'!M103=TRUE),'D Leistungen'!H103,"")</f>
        <v/>
      </c>
      <c r="D120" s="532" t="str">
        <f>IF(AND(Projektgrundlagen!$I$25,'D Leistungen'!M103=TRUE),'D Leistungen'!I103,"")</f>
        <v/>
      </c>
      <c r="E120" s="532" t="str">
        <f>IF(AND(Projektgrundlagen!$I$25,'D Leistungen'!M103=TRUE),'D Leistungen'!J103,"")</f>
        <v/>
      </c>
      <c r="F120" s="532" t="str">
        <f>IF(AND(Projektgrundlagen!$I$25,'D Leistungen'!M103=TRUE),'D Leistungen'!K103,"")</f>
        <v/>
      </c>
      <c r="G120" s="537"/>
      <c r="H120" s="538"/>
    </row>
    <row r="121" spans="2:8" ht="16">
      <c r="B121" t="str">
        <f>IF(AND(Projektgrundlagen!$I$25,'D Leistungen'!M104=TRUE),'D Leistungen'!C104&amp;" "&amp;'D Leistungen'!F104&amp;" "&amp;'D Leistungen'!F105&amp;" "&amp;'D Leistungen'!F106,"")</f>
        <v/>
      </c>
      <c r="C121" s="532" t="str">
        <f>IF(AND(Projektgrundlagen!$I$25,'D Leistungen'!M104=TRUE),'D Leistungen'!H104,"")</f>
        <v/>
      </c>
      <c r="D121" s="532" t="str">
        <f>IF(AND(Projektgrundlagen!$I$25,'D Leistungen'!M104=TRUE),'D Leistungen'!I104,"")</f>
        <v/>
      </c>
      <c r="E121" s="532" t="str">
        <f>IF(AND(Projektgrundlagen!$I$25,'D Leistungen'!M104=TRUE),'D Leistungen'!J104,"")</f>
        <v/>
      </c>
      <c r="F121" s="532" t="str">
        <f>IF(AND(Projektgrundlagen!$I$25,'D Leistungen'!M104=TRUE),'D Leistungen'!K104,"")</f>
        <v/>
      </c>
      <c r="G121" s="537"/>
      <c r="H121" s="538"/>
    </row>
    <row r="122" spans="2:8" ht="16">
      <c r="B122" t="str">
        <f>IF(AND(Projektgrundlagen!$I$25,'D Leistungen'!M105=TRUE),'D Leistungen'!C105&amp;" "&amp;'D Leistungen'!F105&amp;" "&amp;'D Leistungen'!F106&amp;" "&amp;'D Leistungen'!F107,"")</f>
        <v/>
      </c>
      <c r="C122" s="532" t="str">
        <f>IF(AND(Projektgrundlagen!$I$25,'D Leistungen'!M105=TRUE),'D Leistungen'!H105,"")</f>
        <v/>
      </c>
      <c r="D122" s="532" t="str">
        <f>IF(AND(Projektgrundlagen!$I$25,'D Leistungen'!M105=TRUE),'D Leistungen'!I105,"")</f>
        <v/>
      </c>
      <c r="E122" s="532" t="str">
        <f>IF(AND(Projektgrundlagen!$I$25,'D Leistungen'!M105=TRUE),'D Leistungen'!J105,"")</f>
        <v/>
      </c>
      <c r="F122" s="532" t="str">
        <f>IF(AND(Projektgrundlagen!$I$25,'D Leistungen'!M105=TRUE),'D Leistungen'!K105,"")</f>
        <v/>
      </c>
      <c r="G122" s="537"/>
      <c r="H122" s="538"/>
    </row>
    <row r="123" spans="2:8" ht="16">
      <c r="B123" t="str">
        <f>IF(AND(Projektgrundlagen!$I$25,'D Leistungen'!M106=TRUE),'D Leistungen'!C106&amp;" "&amp;'D Leistungen'!F106&amp;" "&amp;'D Leistungen'!F107&amp;" "&amp;'D Leistungen'!F108,"")</f>
        <v/>
      </c>
      <c r="C123" s="532" t="str">
        <f>IF(AND(Projektgrundlagen!$I$25,'D Leistungen'!M106=TRUE),'D Leistungen'!H106,"")</f>
        <v/>
      </c>
      <c r="D123" s="532" t="str">
        <f>IF(AND(Projektgrundlagen!$I$25,'D Leistungen'!M106=TRUE),'D Leistungen'!I106,"")</f>
        <v/>
      </c>
      <c r="E123" s="532" t="str">
        <f>IF(AND(Projektgrundlagen!$I$25,'D Leistungen'!M106=TRUE),'D Leistungen'!J106,"")</f>
        <v/>
      </c>
      <c r="F123" s="532" t="str">
        <f>IF(AND(Projektgrundlagen!$I$25,'D Leistungen'!M106=TRUE),'D Leistungen'!K106,"")</f>
        <v/>
      </c>
      <c r="G123" s="537"/>
      <c r="H123" s="538"/>
    </row>
    <row r="124" spans="2:8" ht="16">
      <c r="B124" t="str">
        <f>IF(AND(Projektgrundlagen!$I$25,'D Leistungen'!M107=TRUE),'D Leistungen'!C107&amp;" "&amp;'D Leistungen'!F107&amp;" "&amp;'D Leistungen'!F108&amp;" "&amp;'D Leistungen'!F109,"")</f>
        <v/>
      </c>
      <c r="C124" s="532" t="str">
        <f>IF(AND(Projektgrundlagen!$I$25,'D Leistungen'!M107=TRUE),'D Leistungen'!H107,"")</f>
        <v/>
      </c>
      <c r="D124" s="532" t="str">
        <f>IF(AND(Projektgrundlagen!$I$25,'D Leistungen'!M107=TRUE),'D Leistungen'!I107,"")</f>
        <v/>
      </c>
      <c r="E124" s="532" t="str">
        <f>IF(AND(Projektgrundlagen!$I$25,'D Leistungen'!M107=TRUE),'D Leistungen'!J107,"")</f>
        <v/>
      </c>
      <c r="F124" s="532" t="str">
        <f>IF(AND(Projektgrundlagen!$I$25,'D Leistungen'!M107=TRUE),'D Leistungen'!K107,"")</f>
        <v/>
      </c>
      <c r="G124" s="537"/>
      <c r="H124" s="538"/>
    </row>
    <row r="125" spans="2:8" ht="16">
      <c r="B125" t="str">
        <f>IF(AND(Projektgrundlagen!$I$25,'D Leistungen'!M108=TRUE),'D Leistungen'!C108&amp;" "&amp;'D Leistungen'!F108&amp;" "&amp;'D Leistungen'!F109&amp;" "&amp;'D Leistungen'!F110,"")</f>
        <v/>
      </c>
      <c r="C125" s="532" t="str">
        <f>IF(AND(Projektgrundlagen!$I$25,'D Leistungen'!M108=TRUE),'D Leistungen'!H108,"")</f>
        <v/>
      </c>
      <c r="D125" s="532" t="str">
        <f>IF(AND(Projektgrundlagen!$I$25,'D Leistungen'!M108=TRUE),'D Leistungen'!I108,"")</f>
        <v/>
      </c>
      <c r="E125" s="532" t="str">
        <f>IF(AND(Projektgrundlagen!$I$25,'D Leistungen'!M108=TRUE),'D Leistungen'!J108,"")</f>
        <v/>
      </c>
      <c r="F125" s="532" t="str">
        <f>IF(AND(Projektgrundlagen!$I$25,'D Leistungen'!M108=TRUE),'D Leistungen'!K108,"")</f>
        <v/>
      </c>
      <c r="G125" s="537"/>
      <c r="H125" s="538"/>
    </row>
    <row r="126" spans="2:8" ht="16">
      <c r="B126" t="str">
        <f>IF(AND(Projektgrundlagen!$I$25,'D Leistungen'!M109=TRUE),'D Leistungen'!C109&amp;" "&amp;'D Leistungen'!F109&amp;" "&amp;'D Leistungen'!F110&amp;" "&amp;'D Leistungen'!F111,"")</f>
        <v/>
      </c>
      <c r="C126" s="532" t="str">
        <f>IF(AND(Projektgrundlagen!$I$25,'D Leistungen'!M109=TRUE),'D Leistungen'!H109,"")</f>
        <v/>
      </c>
      <c r="D126" s="532" t="str">
        <f>IF(AND(Projektgrundlagen!$I$25,'D Leistungen'!M109=TRUE),'D Leistungen'!I109,"")</f>
        <v/>
      </c>
      <c r="E126" s="532" t="str">
        <f>IF(AND(Projektgrundlagen!$I$25,'D Leistungen'!M109=TRUE),'D Leistungen'!J109,"")</f>
        <v/>
      </c>
      <c r="F126" s="532" t="str">
        <f>IF(AND(Projektgrundlagen!$I$25,'D Leistungen'!M109=TRUE),'D Leistungen'!K109,"")</f>
        <v/>
      </c>
      <c r="G126" s="537"/>
      <c r="H126" s="538"/>
    </row>
    <row r="127" spans="2:8" ht="16">
      <c r="B127" t="str">
        <f>IF(AND(Projektgrundlagen!$I$25,'D Leistungen'!M110=TRUE),'D Leistungen'!C110&amp;" "&amp;'D Leistungen'!F110&amp;" "&amp;'D Leistungen'!F111&amp;" "&amp;'D Leistungen'!F112,"")</f>
        <v/>
      </c>
      <c r="C127" s="532" t="str">
        <f>IF(AND(Projektgrundlagen!$I$25,'D Leistungen'!M110=TRUE),'D Leistungen'!H110,"")</f>
        <v/>
      </c>
      <c r="D127" s="532" t="str">
        <f>IF(AND(Projektgrundlagen!$I$25,'D Leistungen'!M110=TRUE),'D Leistungen'!I110,"")</f>
        <v/>
      </c>
      <c r="E127" s="532" t="str">
        <f>IF(AND(Projektgrundlagen!$I$25,'D Leistungen'!M110=TRUE),'D Leistungen'!J110,"")</f>
        <v/>
      </c>
      <c r="F127" s="532" t="str">
        <f>IF(AND(Projektgrundlagen!$I$25,'D Leistungen'!M110=TRUE),'D Leistungen'!K110,"")</f>
        <v/>
      </c>
      <c r="G127" s="537"/>
      <c r="H127" s="538"/>
    </row>
    <row r="128" spans="2:8" ht="16">
      <c r="B128" t="str">
        <f>IF(AND(Projektgrundlagen!$I$25,'D Leistungen'!M111=TRUE),'D Leistungen'!C111&amp;" "&amp;'D Leistungen'!F111&amp;" "&amp;'D Leistungen'!F112&amp;" "&amp;'D Leistungen'!F113,"")</f>
        <v/>
      </c>
      <c r="C128" s="532" t="str">
        <f>IF(AND(Projektgrundlagen!$I$25,'D Leistungen'!M111=TRUE),'D Leistungen'!H111,"")</f>
        <v/>
      </c>
      <c r="D128" s="532" t="str">
        <f>IF(AND(Projektgrundlagen!$I$25,'D Leistungen'!M111=TRUE),'D Leistungen'!I111,"")</f>
        <v/>
      </c>
      <c r="E128" s="532" t="str">
        <f>IF(AND(Projektgrundlagen!$I$25,'D Leistungen'!M111=TRUE),'D Leistungen'!J111,"")</f>
        <v/>
      </c>
      <c r="F128" s="532" t="str">
        <f>IF(AND(Projektgrundlagen!$I$25,'D Leistungen'!M111=TRUE),'D Leistungen'!K111,"")</f>
        <v/>
      </c>
      <c r="G128" s="537"/>
      <c r="H128" s="538"/>
    </row>
    <row r="129" spans="2:8" ht="16">
      <c r="B129" t="str">
        <f>IF(AND(Projektgrundlagen!$I$25,'D Leistungen'!M112=TRUE),'D Leistungen'!C112&amp;" "&amp;'D Leistungen'!F112&amp;" "&amp;'D Leistungen'!F113&amp;" "&amp;'D Leistungen'!F114,"")</f>
        <v/>
      </c>
      <c r="C129" s="532" t="str">
        <f>IF(AND(Projektgrundlagen!$I$25,'D Leistungen'!M112=TRUE),'D Leistungen'!H112,"")</f>
        <v/>
      </c>
      <c r="D129" s="532" t="str">
        <f>IF(AND(Projektgrundlagen!$I$25,'D Leistungen'!M112=TRUE),'D Leistungen'!I112,"")</f>
        <v/>
      </c>
      <c r="E129" s="532" t="str">
        <f>IF(AND(Projektgrundlagen!$I$25,'D Leistungen'!M112=TRUE),'D Leistungen'!J112,"")</f>
        <v/>
      </c>
      <c r="F129" s="532" t="str">
        <f>IF(AND(Projektgrundlagen!$I$25,'D Leistungen'!M112=TRUE),'D Leistungen'!K112,"")</f>
        <v/>
      </c>
      <c r="G129" s="537"/>
      <c r="H129" s="538"/>
    </row>
    <row r="130" spans="2:8" ht="16">
      <c r="B130" t="str">
        <f>IF(AND(Projektgrundlagen!$I$25,'D Leistungen'!M113=TRUE),'D Leistungen'!C113&amp;" "&amp;'D Leistungen'!F113&amp;" "&amp;'D Leistungen'!F114&amp;" "&amp;'D Leistungen'!F115,"")</f>
        <v/>
      </c>
      <c r="C130" s="532" t="str">
        <f>IF(AND(Projektgrundlagen!$I$25,'D Leistungen'!M113=TRUE),'D Leistungen'!H113,"")</f>
        <v/>
      </c>
      <c r="D130" s="532" t="str">
        <f>IF(AND(Projektgrundlagen!$I$25,'D Leistungen'!M113=TRUE),'D Leistungen'!I113,"")</f>
        <v/>
      </c>
      <c r="E130" s="532" t="str">
        <f>IF(AND(Projektgrundlagen!$I$25,'D Leistungen'!M113=TRUE),'D Leistungen'!J113,"")</f>
        <v/>
      </c>
      <c r="F130" s="532" t="str">
        <f>IF(AND(Projektgrundlagen!$I$25,'D Leistungen'!M113=TRUE),'D Leistungen'!K113,"")</f>
        <v/>
      </c>
      <c r="G130" s="537"/>
      <c r="H130" s="538"/>
    </row>
    <row r="131" spans="2:8" ht="16">
      <c r="B131" t="str">
        <f>IF(AND(Projektgrundlagen!$I$25,'D Leistungen'!M114=TRUE),'D Leistungen'!C114&amp;" "&amp;'D Leistungen'!F114&amp;" "&amp;'D Leistungen'!F115&amp;" "&amp;'D Leistungen'!F116,"")</f>
        <v/>
      </c>
      <c r="C131" s="532" t="str">
        <f>IF(AND(Projektgrundlagen!$I$25,'D Leistungen'!M114=TRUE),'D Leistungen'!H114,"")</f>
        <v/>
      </c>
      <c r="D131" s="532" t="str">
        <f>IF(AND(Projektgrundlagen!$I$25,'D Leistungen'!M114=TRUE),'D Leistungen'!I114,"")</f>
        <v/>
      </c>
      <c r="E131" s="532" t="str">
        <f>IF(AND(Projektgrundlagen!$I$25,'D Leistungen'!M114=TRUE),'D Leistungen'!J114,"")</f>
        <v/>
      </c>
      <c r="F131" s="532" t="str">
        <f>IF(AND(Projektgrundlagen!$I$25,'D Leistungen'!M114=TRUE),'D Leistungen'!K114,"")</f>
        <v/>
      </c>
      <c r="G131" s="537"/>
      <c r="H131" s="538"/>
    </row>
    <row r="132" spans="2:8" ht="16">
      <c r="B132" t="str">
        <f>IF(AND(Projektgrundlagen!$I$25,'D Leistungen'!M115=TRUE),'D Leistungen'!C115&amp;" "&amp;'D Leistungen'!F115&amp;" "&amp;'D Leistungen'!F116&amp;" "&amp;'D Leistungen'!F117,"")</f>
        <v>2.02.25 Sichtbeobachtung gemäß Methodenblatt R1:   4 Begehungen der Strecke von ca. 31 km Transekt à 2 h/km</v>
      </c>
      <c r="C132" s="532">
        <f>IF(AND(Projektgrundlagen!$I$25,'D Leistungen'!M115=TRUE),'D Leistungen'!H115,"")</f>
        <v>1</v>
      </c>
      <c r="D132" s="532" t="str">
        <f>IF(AND(Projektgrundlagen!$I$25,'D Leistungen'!M115=TRUE),'D Leistungen'!I115,"")</f>
        <v>psch</v>
      </c>
      <c r="E132" s="532">
        <f>IF(AND(Projektgrundlagen!$I$25,'D Leistungen'!M115=TRUE),'D Leistungen'!J115,"")</f>
        <v>0</v>
      </c>
      <c r="F132" s="532">
        <f>IF(AND(Projektgrundlagen!$I$25,'D Leistungen'!M115=TRUE),'D Leistungen'!K115,"")</f>
        <v>0</v>
      </c>
      <c r="G132" s="537"/>
      <c r="H132" s="538"/>
    </row>
    <row r="133" spans="2:8" ht="16">
      <c r="B133" t="str">
        <f>IF(AND(Projektgrundlagen!$I$25,'D Leistungen'!M116=TRUE),'D Leistungen'!C116&amp;" "&amp;'D Leistungen'!F116&amp;" "&amp;'D Leistungen'!F117&amp;" "&amp;'D Leistungen'!F118,"")</f>
        <v/>
      </c>
      <c r="C133" s="532" t="str">
        <f>IF(AND(Projektgrundlagen!$I$25,'D Leistungen'!M116=TRUE),'D Leistungen'!H116,"")</f>
        <v/>
      </c>
      <c r="D133" s="532" t="str">
        <f>IF(AND(Projektgrundlagen!$I$25,'D Leistungen'!M116=TRUE),'D Leistungen'!I116,"")</f>
        <v/>
      </c>
      <c r="E133" s="532" t="str">
        <f>IF(AND(Projektgrundlagen!$I$25,'D Leistungen'!M116=TRUE),'D Leistungen'!J116,"")</f>
        <v/>
      </c>
      <c r="F133" s="532" t="str">
        <f>IF(AND(Projektgrundlagen!$I$25,'D Leistungen'!M116=TRUE),'D Leistungen'!K116,"")</f>
        <v/>
      </c>
      <c r="G133" s="537"/>
      <c r="H133" s="538"/>
    </row>
    <row r="134" spans="2:8" ht="16">
      <c r="B134" t="str">
        <f>IF(AND(Projektgrundlagen!$I$25,'D Leistungen'!M117=TRUE),'D Leistungen'!C117&amp;" "&amp;'D Leistungen'!F117&amp;" "&amp;'D Leistungen'!F118&amp;" "&amp;'D Leistungen'!F119,"")</f>
        <v/>
      </c>
      <c r="C134" s="532" t="str">
        <f>IF(AND(Projektgrundlagen!$I$25,'D Leistungen'!M117=TRUE),'D Leistungen'!H117,"")</f>
        <v/>
      </c>
      <c r="D134" s="532" t="str">
        <f>IF(AND(Projektgrundlagen!$I$25,'D Leistungen'!M117=TRUE),'D Leistungen'!I117,"")</f>
        <v/>
      </c>
      <c r="E134" s="532" t="str">
        <f>IF(AND(Projektgrundlagen!$I$25,'D Leistungen'!M117=TRUE),'D Leistungen'!J117,"")</f>
        <v/>
      </c>
      <c r="F134" s="532" t="str">
        <f>IF(AND(Projektgrundlagen!$I$25,'D Leistungen'!M117=TRUE),'D Leistungen'!K117,"")</f>
        <v/>
      </c>
      <c r="G134" s="537"/>
      <c r="H134" s="538"/>
    </row>
    <row r="135" spans="2:8" ht="16">
      <c r="B135" t="str">
        <f>IF(AND(Projektgrundlagen!$I$25,'D Leistungen'!M118=TRUE),'D Leistungen'!C118&amp;" "&amp;'D Leistungen'!F118&amp;" "&amp;'D Leistungen'!F119&amp;" "&amp;'D Leistungen'!F120,"")</f>
        <v/>
      </c>
      <c r="C135" s="532" t="str">
        <f>IF(AND(Projektgrundlagen!$I$25,'D Leistungen'!M118=TRUE),'D Leistungen'!H118,"")</f>
        <v/>
      </c>
      <c r="D135" s="532" t="str">
        <f>IF(AND(Projektgrundlagen!$I$25,'D Leistungen'!M118=TRUE),'D Leistungen'!I118,"")</f>
        <v/>
      </c>
      <c r="E135" s="532" t="str">
        <f>IF(AND(Projektgrundlagen!$I$25,'D Leistungen'!M118=TRUE),'D Leistungen'!J118,"")</f>
        <v/>
      </c>
      <c r="F135" s="532" t="str">
        <f>IF(AND(Projektgrundlagen!$I$25,'D Leistungen'!M118=TRUE),'D Leistungen'!K118,"")</f>
        <v/>
      </c>
      <c r="G135" s="537"/>
      <c r="H135" s="538"/>
    </row>
    <row r="136" spans="2:8" ht="16">
      <c r="B136" t="str">
        <f>IF(AND(Projektgrundlagen!$I$25,'D Leistungen'!M119=TRUE),'D Leistungen'!C119&amp;" "&amp;'D Leistungen'!F119&amp;" "&amp;'D Leistungen'!F120&amp;" "&amp;'D Leistungen'!F121,"")</f>
        <v/>
      </c>
      <c r="C136" s="532" t="str">
        <f>IF(AND(Projektgrundlagen!$I$25,'D Leistungen'!M119=TRUE),'D Leistungen'!H119,"")</f>
        <v/>
      </c>
      <c r="D136" s="532" t="str">
        <f>IF(AND(Projektgrundlagen!$I$25,'D Leistungen'!M119=TRUE),'D Leistungen'!I119,"")</f>
        <v/>
      </c>
      <c r="E136" s="532" t="str">
        <f>IF(AND(Projektgrundlagen!$I$25,'D Leistungen'!M119=TRUE),'D Leistungen'!J119,"")</f>
        <v/>
      </c>
      <c r="F136" s="532" t="str">
        <f>IF(AND(Projektgrundlagen!$I$25,'D Leistungen'!M119=TRUE),'D Leistungen'!K119,"")</f>
        <v/>
      </c>
      <c r="G136" s="537"/>
      <c r="H136" s="538"/>
    </row>
    <row r="137" spans="2:8" ht="16">
      <c r="B137" t="str">
        <f>IF(AND(Projektgrundlagen!$I$25,'D Leistungen'!M120=TRUE),'D Leistungen'!C120&amp;" "&amp;'D Leistungen'!F120&amp;" "&amp;'D Leistungen'!F121&amp;" "&amp;'D Leistungen'!F122,"")</f>
        <v/>
      </c>
      <c r="C137" s="532" t="str">
        <f>IF(AND(Projektgrundlagen!$I$25,'D Leistungen'!M120=TRUE),'D Leistungen'!H120,"")</f>
        <v/>
      </c>
      <c r="D137" s="532" t="str">
        <f>IF(AND(Projektgrundlagen!$I$25,'D Leistungen'!M120=TRUE),'D Leistungen'!I120,"")</f>
        <v/>
      </c>
      <c r="E137" s="532" t="str">
        <f>IF(AND(Projektgrundlagen!$I$25,'D Leistungen'!M120=TRUE),'D Leistungen'!J120,"")</f>
        <v/>
      </c>
      <c r="F137" s="532" t="str">
        <f>IF(AND(Projektgrundlagen!$I$25,'D Leistungen'!M120=TRUE),'D Leistungen'!K120,"")</f>
        <v/>
      </c>
      <c r="G137" s="537"/>
      <c r="H137" s="538"/>
    </row>
    <row r="138" spans="2:8" ht="16">
      <c r="B138" t="str">
        <f>IF(AND(Projektgrundlagen!$I$25,'D Leistungen'!M121=TRUE),'D Leistungen'!C121&amp;" "&amp;'D Leistungen'!F121&amp;" "&amp;'D Leistungen'!F122&amp;" "&amp;'D Leistungen'!F123,"")</f>
        <v xml:space="preserve">2.02.27 Ausbringen und Einholen von künstlichen Verstecken  gemäß Methodenblatt R1: 1 Ausbringen der Verstecke (April)                                                  6 Kontrolltermine der Verstecke (April bis Juli)                        Schotterfläche Strecke 15,5 ha; Pufferbereich Haltepunkte 8,7 ha            </v>
      </c>
      <c r="C138" s="532">
        <f>IF(AND(Projektgrundlagen!$I$25,'D Leistungen'!M121=TRUE),'D Leistungen'!H121,"")</f>
        <v>1</v>
      </c>
      <c r="D138" s="532" t="str">
        <f>IF(AND(Projektgrundlagen!$I$25,'D Leistungen'!M121=TRUE),'D Leistungen'!I121,"")</f>
        <v>psch</v>
      </c>
      <c r="E138" s="532">
        <f>IF(AND(Projektgrundlagen!$I$25,'D Leistungen'!M121=TRUE),'D Leistungen'!J121,"")</f>
        <v>0</v>
      </c>
      <c r="F138" s="532">
        <f>IF(AND(Projektgrundlagen!$I$25,'D Leistungen'!M121=TRUE),'D Leistungen'!K121,"")</f>
        <v>0</v>
      </c>
      <c r="G138" s="537"/>
      <c r="H138" s="538"/>
    </row>
    <row r="139" spans="2:8" ht="16">
      <c r="B139" t="str">
        <f>IF(AND(Projektgrundlagen!$I$25,'D Leistungen'!M122=TRUE),'D Leistungen'!C122&amp;" "&amp;'D Leistungen'!F122&amp;" "&amp;'D Leistungen'!F123&amp;" "&amp;'D Leistungen'!F124,"")</f>
        <v/>
      </c>
      <c r="C139" s="532" t="str">
        <f>IF(AND(Projektgrundlagen!$I$25,'D Leistungen'!M122=TRUE),'D Leistungen'!H122,"")</f>
        <v/>
      </c>
      <c r="D139" s="532" t="str">
        <f>IF(AND(Projektgrundlagen!$I$25,'D Leistungen'!M122=TRUE),'D Leistungen'!I122,"")</f>
        <v/>
      </c>
      <c r="E139" s="532" t="str">
        <f>IF(AND(Projektgrundlagen!$I$25,'D Leistungen'!M122=TRUE),'D Leistungen'!J122,"")</f>
        <v/>
      </c>
      <c r="F139" s="532" t="str">
        <f>IF(AND(Projektgrundlagen!$I$25,'D Leistungen'!M122=TRUE),'D Leistungen'!K122,"")</f>
        <v/>
      </c>
      <c r="G139" s="537"/>
      <c r="H139" s="538"/>
    </row>
    <row r="140" spans="2:8" ht="16">
      <c r="B140" t="str">
        <f>IF(AND(Projektgrundlagen!$I$25,'D Leistungen'!M123=TRUE),'D Leistungen'!C123&amp;" "&amp;'D Leistungen'!F123&amp;" "&amp;'D Leistungen'!F124&amp;" "&amp;'D Leistungen'!F125,"")</f>
        <v/>
      </c>
      <c r="C140" s="532" t="str">
        <f>IF(AND(Projektgrundlagen!$I$25,'D Leistungen'!M123=TRUE),'D Leistungen'!H123,"")</f>
        <v/>
      </c>
      <c r="D140" s="532" t="str">
        <f>IF(AND(Projektgrundlagen!$I$25,'D Leistungen'!M123=TRUE),'D Leistungen'!I123,"")</f>
        <v/>
      </c>
      <c r="E140" s="532" t="str">
        <f>IF(AND(Projektgrundlagen!$I$25,'D Leistungen'!M123=TRUE),'D Leistungen'!J123,"")</f>
        <v/>
      </c>
      <c r="F140" s="532" t="str">
        <f>IF(AND(Projektgrundlagen!$I$25,'D Leistungen'!M123=TRUE),'D Leistungen'!K123,"")</f>
        <v/>
      </c>
      <c r="G140" s="537"/>
      <c r="H140" s="538"/>
    </row>
    <row r="141" spans="2:8" ht="16">
      <c r="B141" t="str">
        <f>IF(AND(Projektgrundlagen!$I$25,'D Leistungen'!M124=TRUE),'D Leistungen'!C124&amp;" "&amp;'D Leistungen'!F124&amp;" "&amp;'D Leistungen'!F125&amp;" "&amp;'D Leistungen'!F126,"")</f>
        <v/>
      </c>
      <c r="C141" s="532" t="str">
        <f>IF(AND(Projektgrundlagen!$I$25,'D Leistungen'!M124=TRUE),'D Leistungen'!H124,"")</f>
        <v/>
      </c>
      <c r="D141" s="532" t="str">
        <f>IF(AND(Projektgrundlagen!$I$25,'D Leistungen'!M124=TRUE),'D Leistungen'!I124,"")</f>
        <v/>
      </c>
      <c r="E141" s="532" t="str">
        <f>IF(AND(Projektgrundlagen!$I$25,'D Leistungen'!M124=TRUE),'D Leistungen'!J124,"")</f>
        <v/>
      </c>
      <c r="F141" s="532" t="str">
        <f>IF(AND(Projektgrundlagen!$I$25,'D Leistungen'!M124=TRUE),'D Leistungen'!K124,"")</f>
        <v/>
      </c>
      <c r="G141" s="537"/>
      <c r="H141" s="538"/>
    </row>
    <row r="142" spans="2:8" ht="16">
      <c r="B142" t="str">
        <f>IF(AND(Projektgrundlagen!$I$25,'D Leistungen'!M125=TRUE),'D Leistungen'!C125&amp;" "&amp;'D Leistungen'!F125&amp;" "&amp;'D Leistungen'!F126&amp;" "&amp;'D Leistungen'!F127,"")</f>
        <v/>
      </c>
      <c r="C142" s="532" t="str">
        <f>IF(AND(Projektgrundlagen!$I$25,'D Leistungen'!M125=TRUE),'D Leistungen'!H125,"")</f>
        <v/>
      </c>
      <c r="D142" s="532" t="str">
        <f>IF(AND(Projektgrundlagen!$I$25,'D Leistungen'!M125=TRUE),'D Leistungen'!I125,"")</f>
        <v/>
      </c>
      <c r="E142" s="532" t="str">
        <f>IF(AND(Projektgrundlagen!$I$25,'D Leistungen'!M125=TRUE),'D Leistungen'!J125,"")</f>
        <v/>
      </c>
      <c r="F142" s="532" t="str">
        <f>IF(AND(Projektgrundlagen!$I$25,'D Leistungen'!M125=TRUE),'D Leistungen'!K125,"")</f>
        <v/>
      </c>
      <c r="G142" s="537"/>
      <c r="H142" s="538"/>
    </row>
    <row r="143" spans="2:8" ht="16">
      <c r="B143" t="str">
        <f>IF(AND(Projektgrundlagen!$I$25,'D Leistungen'!M126=TRUE),'D Leistungen'!C126&amp;" "&amp;'D Leistungen'!F126&amp;" "&amp;'D Leistungen'!F127&amp;" "&amp;'D Leistungen'!F128,"")</f>
        <v/>
      </c>
      <c r="C143" s="532" t="str">
        <f>IF(AND(Projektgrundlagen!$I$25,'D Leistungen'!M126=TRUE),'D Leistungen'!H126,"")</f>
        <v/>
      </c>
      <c r="D143" s="532" t="str">
        <f>IF(AND(Projektgrundlagen!$I$25,'D Leistungen'!M126=TRUE),'D Leistungen'!I126,"")</f>
        <v/>
      </c>
      <c r="E143" s="532" t="str">
        <f>IF(AND(Projektgrundlagen!$I$25,'D Leistungen'!M126=TRUE),'D Leistungen'!J126,"")</f>
        <v/>
      </c>
      <c r="F143" s="532" t="str">
        <f>IF(AND(Projektgrundlagen!$I$25,'D Leistungen'!M126=TRUE),'D Leistungen'!K126,"")</f>
        <v/>
      </c>
      <c r="G143" s="537"/>
      <c r="H143" s="538"/>
    </row>
    <row r="144" spans="2:8" ht="16">
      <c r="B144" t="str">
        <f>IF(AND(Projektgrundlagen!$I$25,'D Leistungen'!M127=TRUE),'D Leistungen'!C127&amp;" "&amp;'D Leistungen'!F127&amp;" "&amp;'D Leistungen'!F128&amp;" "&amp;'D Leistungen'!F129,"")</f>
        <v/>
      </c>
      <c r="C144" s="532" t="str">
        <f>IF(AND(Projektgrundlagen!$I$25,'D Leistungen'!M127=TRUE),'D Leistungen'!H127,"")</f>
        <v/>
      </c>
      <c r="D144" s="532" t="str">
        <f>IF(AND(Projektgrundlagen!$I$25,'D Leistungen'!M127=TRUE),'D Leistungen'!I127,"")</f>
        <v/>
      </c>
      <c r="E144" s="532" t="str">
        <f>IF(AND(Projektgrundlagen!$I$25,'D Leistungen'!M127=TRUE),'D Leistungen'!J127,"")</f>
        <v/>
      </c>
      <c r="F144" s="532" t="str">
        <f>IF(AND(Projektgrundlagen!$I$25,'D Leistungen'!M127=TRUE),'D Leistungen'!K127,"")</f>
        <v/>
      </c>
      <c r="G144" s="537"/>
      <c r="H144" s="538"/>
    </row>
    <row r="145" spans="2:8" ht="16">
      <c r="B145" t="str">
        <f>IF(AND(Projektgrundlagen!$I$25,'D Leistungen'!M128=TRUE),'D Leistungen'!C128&amp;" "&amp;'D Leistungen'!F128&amp;" "&amp;'D Leistungen'!F129&amp;" "&amp;'D Leistungen'!F130,"")</f>
        <v/>
      </c>
      <c r="C145" s="532" t="str">
        <f>IF(AND(Projektgrundlagen!$I$25,'D Leistungen'!M128=TRUE),'D Leistungen'!H128,"")</f>
        <v/>
      </c>
      <c r="D145" s="532" t="str">
        <f>IF(AND(Projektgrundlagen!$I$25,'D Leistungen'!M128=TRUE),'D Leistungen'!I128,"")</f>
        <v/>
      </c>
      <c r="E145" s="532" t="str">
        <f>IF(AND(Projektgrundlagen!$I$25,'D Leistungen'!M128=TRUE),'D Leistungen'!J128,"")</f>
        <v/>
      </c>
      <c r="F145" s="532" t="str">
        <f>IF(AND(Projektgrundlagen!$I$25,'D Leistungen'!M128=TRUE),'D Leistungen'!K128,"")</f>
        <v/>
      </c>
      <c r="G145" s="537"/>
      <c r="H145" s="538"/>
    </row>
    <row r="146" spans="2:8" ht="16">
      <c r="B146" t="str">
        <f>IF(AND(Projektgrundlagen!$I$25,'D Leistungen'!M129=TRUE),'D Leistungen'!C129&amp;" "&amp;'D Leistungen'!F129&amp;" "&amp;'D Leistungen'!F130&amp;" "&amp;'D Leistungen'!F131,"")</f>
        <v/>
      </c>
      <c r="C146" s="532" t="str">
        <f>IF(AND(Projektgrundlagen!$I$25,'D Leistungen'!M129=TRUE),'D Leistungen'!H129,"")</f>
        <v/>
      </c>
      <c r="D146" s="532" t="str">
        <f>IF(AND(Projektgrundlagen!$I$25,'D Leistungen'!M129=TRUE),'D Leistungen'!I129,"")</f>
        <v/>
      </c>
      <c r="E146" s="532" t="str">
        <f>IF(AND(Projektgrundlagen!$I$25,'D Leistungen'!M129=TRUE),'D Leistungen'!J129,"")</f>
        <v/>
      </c>
      <c r="F146" s="532" t="str">
        <f>IF(AND(Projektgrundlagen!$I$25,'D Leistungen'!M129=TRUE),'D Leistungen'!K129,"")</f>
        <v/>
      </c>
      <c r="G146" s="537"/>
      <c r="H146" s="538"/>
    </row>
    <row r="147" spans="2:8" ht="16">
      <c r="B147" t="str">
        <f>IF(AND(Projektgrundlagen!$I$25,'D Leistungen'!M130=TRUE),'D Leistungen'!C130&amp;" "&amp;'D Leistungen'!F130&amp;" "&amp;'D Leistungen'!F131&amp;" "&amp;'D Leistungen'!F132,"")</f>
        <v/>
      </c>
      <c r="C147" s="532" t="str">
        <f>IF(AND(Projektgrundlagen!$I$25,'D Leistungen'!M130=TRUE),'D Leistungen'!H130,"")</f>
        <v/>
      </c>
      <c r="D147" s="532" t="str">
        <f>IF(AND(Projektgrundlagen!$I$25,'D Leistungen'!M130=TRUE),'D Leistungen'!I130,"")</f>
        <v/>
      </c>
      <c r="E147" s="532" t="str">
        <f>IF(AND(Projektgrundlagen!$I$25,'D Leistungen'!M130=TRUE),'D Leistungen'!J130,"")</f>
        <v/>
      </c>
      <c r="F147" s="532" t="str">
        <f>IF(AND(Projektgrundlagen!$I$25,'D Leistungen'!M130=TRUE),'D Leistungen'!K130,"")</f>
        <v/>
      </c>
      <c r="G147" s="537"/>
      <c r="H147" s="538"/>
    </row>
    <row r="148" spans="2:8" ht="16">
      <c r="B148" t="str">
        <f>IF(AND(Projektgrundlagen!$I$25,'D Leistungen'!M131=TRUE),'D Leistungen'!C131&amp;" "&amp;'D Leistungen'!F131&amp;" "&amp;'D Leistungen'!F132&amp;" "&amp;'D Leistungen'!F133,"")</f>
        <v/>
      </c>
      <c r="C148" s="532" t="str">
        <f>IF(AND(Projektgrundlagen!$I$25,'D Leistungen'!M131=TRUE),'D Leistungen'!H131,"")</f>
        <v/>
      </c>
      <c r="D148" s="532" t="str">
        <f>IF(AND(Projektgrundlagen!$I$25,'D Leistungen'!M131=TRUE),'D Leistungen'!I131,"")</f>
        <v/>
      </c>
      <c r="E148" s="532" t="str">
        <f>IF(AND(Projektgrundlagen!$I$25,'D Leistungen'!M131=TRUE),'D Leistungen'!J131,"")</f>
        <v/>
      </c>
      <c r="F148" s="532" t="str">
        <f>IF(AND(Projektgrundlagen!$I$25,'D Leistungen'!M131=TRUE),'D Leistungen'!K131,"")</f>
        <v/>
      </c>
      <c r="G148" s="537"/>
      <c r="H148" s="538"/>
    </row>
    <row r="149" spans="2:8" ht="16">
      <c r="B149" t="str">
        <f>IF(AND(Projektgrundlagen!$I$25,'D Leistungen'!M132=TRUE),'D Leistungen'!C132&amp;" "&amp;'D Leistungen'!F132&amp;" "&amp;'D Leistungen'!F133&amp;" "&amp;'D Leistungen'!F134,"")</f>
        <v/>
      </c>
      <c r="C149" s="532" t="str">
        <f>IF(AND(Projektgrundlagen!$I$25,'D Leistungen'!M132=TRUE),'D Leistungen'!H132,"")</f>
        <v/>
      </c>
      <c r="D149" s="532" t="str">
        <f>IF(AND(Projektgrundlagen!$I$25,'D Leistungen'!M132=TRUE),'D Leistungen'!I132,"")</f>
        <v/>
      </c>
      <c r="E149" s="532" t="str">
        <f>IF(AND(Projektgrundlagen!$I$25,'D Leistungen'!M132=TRUE),'D Leistungen'!J132,"")</f>
        <v/>
      </c>
      <c r="F149" s="532" t="str">
        <f>IF(AND(Projektgrundlagen!$I$25,'D Leistungen'!M132=TRUE),'D Leistungen'!K132,"")</f>
        <v/>
      </c>
      <c r="G149" s="537"/>
      <c r="H149" s="538"/>
    </row>
    <row r="150" spans="2:8" ht="16">
      <c r="B150" t="str">
        <f>IF(AND(Projektgrundlagen!$I$25,'D Leistungen'!M133=TRUE),'D Leistungen'!C133&amp;" "&amp;'D Leistungen'!F133&amp;" "&amp;'D Leistungen'!F134&amp;" "&amp;'D Leistungen'!F135,"")</f>
        <v/>
      </c>
      <c r="C150" s="532" t="str">
        <f>IF(AND(Projektgrundlagen!$I$25,'D Leistungen'!M133=TRUE),'D Leistungen'!H133,"")</f>
        <v/>
      </c>
      <c r="D150" s="532" t="str">
        <f>IF(AND(Projektgrundlagen!$I$25,'D Leistungen'!M133=TRUE),'D Leistungen'!I133,"")</f>
        <v/>
      </c>
      <c r="E150" s="532" t="str">
        <f>IF(AND(Projektgrundlagen!$I$25,'D Leistungen'!M133=TRUE),'D Leistungen'!J133,"")</f>
        <v/>
      </c>
      <c r="F150" s="532" t="str">
        <f>IF(AND(Projektgrundlagen!$I$25,'D Leistungen'!M133=TRUE),'D Leistungen'!K133,"")</f>
        <v/>
      </c>
      <c r="G150" s="537"/>
      <c r="H150" s="538"/>
    </row>
    <row r="151" spans="2:8" ht="16">
      <c r="B151" t="str">
        <f>IF(AND(Projektgrundlagen!$I$25,'D Leistungen'!M134=TRUE),'D Leistungen'!C134&amp;" "&amp;'D Leistungen'!F134&amp;" "&amp;'D Leistungen'!F135&amp;" "&amp;'D Leistungen'!F136,"")</f>
        <v/>
      </c>
      <c r="C151" s="532" t="str">
        <f>IF(AND(Projektgrundlagen!$I$25,'D Leistungen'!M134=TRUE),'D Leistungen'!H134,"")</f>
        <v/>
      </c>
      <c r="D151" s="532" t="str">
        <f>IF(AND(Projektgrundlagen!$I$25,'D Leistungen'!M134=TRUE),'D Leistungen'!I134,"")</f>
        <v/>
      </c>
      <c r="E151" s="532" t="str">
        <f>IF(AND(Projektgrundlagen!$I$25,'D Leistungen'!M134=TRUE),'D Leistungen'!J134,"")</f>
        <v/>
      </c>
      <c r="F151" s="532" t="str">
        <f>IF(AND(Projektgrundlagen!$I$25,'D Leistungen'!M134=TRUE),'D Leistungen'!K134,"")</f>
        <v/>
      </c>
      <c r="G151" s="537"/>
      <c r="H151" s="538"/>
    </row>
    <row r="152" spans="2:8" ht="16">
      <c r="B152" t="str">
        <f>IF(AND(Projektgrundlagen!$I$25,'D Leistungen'!M135=TRUE),'D Leistungen'!C135&amp;" "&amp;'D Leistungen'!F135&amp;" "&amp;'D Leistungen'!F136&amp;" "&amp;'D Leistungen'!F137,"")</f>
        <v/>
      </c>
      <c r="C152" s="532" t="str">
        <f>IF(AND(Projektgrundlagen!$I$25,'D Leistungen'!M135=TRUE),'D Leistungen'!H135,"")</f>
        <v/>
      </c>
      <c r="D152" s="532" t="str">
        <f>IF(AND(Projektgrundlagen!$I$25,'D Leistungen'!M135=TRUE),'D Leistungen'!I135,"")</f>
        <v/>
      </c>
      <c r="E152" s="532" t="str">
        <f>IF(AND(Projektgrundlagen!$I$25,'D Leistungen'!M135=TRUE),'D Leistungen'!J135,"")</f>
        <v/>
      </c>
      <c r="F152" s="532" t="str">
        <f>IF(AND(Projektgrundlagen!$I$25,'D Leistungen'!M135=TRUE),'D Leistungen'!K135,"")</f>
        <v/>
      </c>
      <c r="G152" s="537"/>
      <c r="H152" s="538"/>
    </row>
    <row r="153" spans="2:8" ht="16">
      <c r="B153" t="str">
        <f>IF(AND(Projektgrundlagen!$I$25,'D Leistungen'!M136=TRUE),'D Leistungen'!C136&amp;" "&amp;'D Leistungen'!F136&amp;" "&amp;'D Leistungen'!F137&amp;" "&amp;'D Leistungen'!F138,"")</f>
        <v/>
      </c>
      <c r="C153" s="532" t="str">
        <f>IF(AND(Projektgrundlagen!$I$25,'D Leistungen'!M136=TRUE),'D Leistungen'!H136,"")</f>
        <v/>
      </c>
      <c r="D153" s="532" t="str">
        <f>IF(AND(Projektgrundlagen!$I$25,'D Leistungen'!M136=TRUE),'D Leistungen'!I136,"")</f>
        <v/>
      </c>
      <c r="E153" s="532" t="str">
        <f>IF(AND(Projektgrundlagen!$I$25,'D Leistungen'!M136=TRUE),'D Leistungen'!J136,"")</f>
        <v/>
      </c>
      <c r="F153" s="532" t="str">
        <f>IF(AND(Projektgrundlagen!$I$25,'D Leistungen'!M136=TRUE),'D Leistungen'!K136,"")</f>
        <v/>
      </c>
      <c r="G153" s="537"/>
      <c r="H153" s="538"/>
    </row>
    <row r="154" spans="2:8" ht="16">
      <c r="B154" t="str">
        <f>IF(AND(Projektgrundlagen!$I$25,'D Leistungen'!M137=TRUE),'D Leistungen'!C137&amp;" "&amp;'D Leistungen'!F137&amp;" "&amp;'D Leistungen'!F138&amp;" "&amp;'D Leistungen'!F139,"")</f>
        <v/>
      </c>
      <c r="C154" s="532" t="str">
        <f>IF(AND(Projektgrundlagen!$I$25,'D Leistungen'!M137=TRUE),'D Leistungen'!H137,"")</f>
        <v/>
      </c>
      <c r="D154" s="532" t="str">
        <f>IF(AND(Projektgrundlagen!$I$25,'D Leistungen'!M137=TRUE),'D Leistungen'!I137,"")</f>
        <v/>
      </c>
      <c r="E154" s="532" t="str">
        <f>IF(AND(Projektgrundlagen!$I$25,'D Leistungen'!M137=TRUE),'D Leistungen'!J137,"")</f>
        <v/>
      </c>
      <c r="F154" s="532" t="str">
        <f>IF(AND(Projektgrundlagen!$I$25,'D Leistungen'!M137=TRUE),'D Leistungen'!K137,"")</f>
        <v/>
      </c>
      <c r="G154" s="537"/>
      <c r="H154" s="538"/>
    </row>
    <row r="155" spans="2:8" ht="16">
      <c r="B155" t="str">
        <f>IF(AND(Projektgrundlagen!$I$25,'D Leistungen'!M138=TRUE),'D Leistungen'!C138&amp;" "&amp;'D Leistungen'!F138&amp;" "&amp;'D Leistungen'!F139&amp;" "&amp;'D Leistungen'!F140,"")</f>
        <v/>
      </c>
      <c r="C155" s="532" t="str">
        <f>IF(AND(Projektgrundlagen!$I$25,'D Leistungen'!M138=TRUE),'D Leistungen'!H138,"")</f>
        <v/>
      </c>
      <c r="D155" s="532" t="str">
        <f>IF(AND(Projektgrundlagen!$I$25,'D Leistungen'!M138=TRUE),'D Leistungen'!I138,"")</f>
        <v/>
      </c>
      <c r="E155" s="532" t="str">
        <f>IF(AND(Projektgrundlagen!$I$25,'D Leistungen'!M138=TRUE),'D Leistungen'!J138,"")</f>
        <v/>
      </c>
      <c r="F155" s="532" t="str">
        <f>IF(AND(Projektgrundlagen!$I$25,'D Leistungen'!M138=TRUE),'D Leistungen'!K138,"")</f>
        <v/>
      </c>
      <c r="G155" s="537"/>
      <c r="H155" s="538"/>
    </row>
    <row r="156" spans="2:8" ht="16">
      <c r="B156" t="str">
        <f>IF(AND(Projektgrundlagen!$I$25,'D Leistungen'!M139=TRUE),'D Leistungen'!C139&amp;" "&amp;'D Leistungen'!F139&amp;" "&amp;'D Leistungen'!F140&amp;" "&amp;'D Leistungen'!F141,"")</f>
        <v/>
      </c>
      <c r="C156" s="532" t="str">
        <f>IF(AND(Projektgrundlagen!$I$25,'D Leistungen'!M139=TRUE),'D Leistungen'!H139,"")</f>
        <v/>
      </c>
      <c r="D156" s="532" t="str">
        <f>IF(AND(Projektgrundlagen!$I$25,'D Leistungen'!M139=TRUE),'D Leistungen'!I139,"")</f>
        <v/>
      </c>
      <c r="E156" s="532" t="str">
        <f>IF(AND(Projektgrundlagen!$I$25,'D Leistungen'!M139=TRUE),'D Leistungen'!J139,"")</f>
        <v/>
      </c>
      <c r="F156" s="532" t="str">
        <f>IF(AND(Projektgrundlagen!$I$25,'D Leistungen'!M139=TRUE),'D Leistungen'!K139,"")</f>
        <v/>
      </c>
      <c r="G156" s="537"/>
      <c r="H156" s="538"/>
    </row>
    <row r="157" spans="2:8" ht="16">
      <c r="B157" t="str">
        <f>IF(AND(Projektgrundlagen!$I$25,'D Leistungen'!M140=TRUE),'D Leistungen'!C140&amp;" "&amp;'D Leistungen'!F140&amp;" "&amp;'D Leistungen'!F141&amp;" "&amp;'D Leistungen'!F142,"")</f>
        <v/>
      </c>
      <c r="C157" s="532" t="str">
        <f>IF(AND(Projektgrundlagen!$I$25,'D Leistungen'!M140=TRUE),'D Leistungen'!H140,"")</f>
        <v/>
      </c>
      <c r="D157" s="532" t="str">
        <f>IF(AND(Projektgrundlagen!$I$25,'D Leistungen'!M140=TRUE),'D Leistungen'!I140,"")</f>
        <v/>
      </c>
      <c r="E157" s="532" t="str">
        <f>IF(AND(Projektgrundlagen!$I$25,'D Leistungen'!M140=TRUE),'D Leistungen'!J140,"")</f>
        <v/>
      </c>
      <c r="F157" s="532" t="str">
        <f>IF(AND(Projektgrundlagen!$I$25,'D Leistungen'!M140=TRUE),'D Leistungen'!K140,"")</f>
        <v/>
      </c>
      <c r="G157" s="537"/>
      <c r="H157" s="538"/>
    </row>
    <row r="158" spans="2:8" ht="16">
      <c r="B158" t="str">
        <f>IF(AND(Projektgrundlagen!$I$25,'D Leistungen'!M141=TRUE),'D Leistungen'!C141&amp;" "&amp;'D Leistungen'!F141&amp;" "&amp;'D Leistungen'!F142&amp;" "&amp;'D Leistungen'!F143,"")</f>
        <v/>
      </c>
      <c r="C158" s="532" t="str">
        <f>IF(AND(Projektgrundlagen!$I$25,'D Leistungen'!M141=TRUE),'D Leistungen'!H141,"")</f>
        <v/>
      </c>
      <c r="D158" s="532" t="str">
        <f>IF(AND(Projektgrundlagen!$I$25,'D Leistungen'!M141=TRUE),'D Leistungen'!I141,"")</f>
        <v/>
      </c>
      <c r="E158" s="532" t="str">
        <f>IF(AND(Projektgrundlagen!$I$25,'D Leistungen'!M141=TRUE),'D Leistungen'!J141,"")</f>
        <v/>
      </c>
      <c r="F158" s="532" t="str">
        <f>IF(AND(Projektgrundlagen!$I$25,'D Leistungen'!M141=TRUE),'D Leistungen'!K141,"")</f>
        <v/>
      </c>
      <c r="G158" s="537"/>
      <c r="H158" s="538"/>
    </row>
    <row r="159" spans="2:8" ht="16">
      <c r="B159" t="str">
        <f>IF(AND(Projektgrundlagen!$I$25,'D Leistungen'!M142=TRUE),'D Leistungen'!C142&amp;" "&amp;'D Leistungen'!F142&amp;" "&amp;'D Leistungen'!F143&amp;" "&amp;'D Leistungen'!F144,"")</f>
        <v/>
      </c>
      <c r="C159" s="532" t="str">
        <f>IF(AND(Projektgrundlagen!$I$25,'D Leistungen'!M142=TRUE),'D Leistungen'!H142,"")</f>
        <v/>
      </c>
      <c r="D159" s="532" t="str">
        <f>IF(AND(Projektgrundlagen!$I$25,'D Leistungen'!M142=TRUE),'D Leistungen'!I142,"")</f>
        <v/>
      </c>
      <c r="E159" s="532" t="str">
        <f>IF(AND(Projektgrundlagen!$I$25,'D Leistungen'!M142=TRUE),'D Leistungen'!J142,"")</f>
        <v/>
      </c>
      <c r="F159" s="532" t="str">
        <f>IF(AND(Projektgrundlagen!$I$25,'D Leistungen'!M142=TRUE),'D Leistungen'!K142,"")</f>
        <v/>
      </c>
      <c r="G159" s="537"/>
      <c r="H159" s="538"/>
    </row>
    <row r="160" spans="2:8" ht="16">
      <c r="B160" t="str">
        <f>IF(AND(Projektgrundlagen!$I$25,'D Leistungen'!M143=TRUE),'D Leistungen'!C143&amp;" "&amp;'D Leistungen'!F143&amp;" "&amp;'D Leistungen'!F144&amp;" "&amp;'D Leistungen'!F145,"")</f>
        <v/>
      </c>
      <c r="C160" s="532" t="str">
        <f>IF(AND(Projektgrundlagen!$I$25,'D Leistungen'!M143=TRUE),'D Leistungen'!H143,"")</f>
        <v/>
      </c>
      <c r="D160" s="532" t="str">
        <f>IF(AND(Projektgrundlagen!$I$25,'D Leistungen'!M143=TRUE),'D Leistungen'!I143,"")</f>
        <v/>
      </c>
      <c r="E160" s="532" t="str">
        <f>IF(AND(Projektgrundlagen!$I$25,'D Leistungen'!M143=TRUE),'D Leistungen'!J143,"")</f>
        <v/>
      </c>
      <c r="F160" s="532" t="str">
        <f>IF(AND(Projektgrundlagen!$I$25,'D Leistungen'!M143=TRUE),'D Leistungen'!K143,"")</f>
        <v/>
      </c>
      <c r="G160" s="537"/>
      <c r="H160" s="538"/>
    </row>
    <row r="161" spans="2:8" ht="16">
      <c r="B161" t="str">
        <f>IF(AND(Projektgrundlagen!$I$25,'D Leistungen'!M144=TRUE),'D Leistungen'!C144&amp;" "&amp;'D Leistungen'!F144&amp;" "&amp;'D Leistungen'!F145&amp;" "&amp;'D Leistungen'!F146,"")</f>
        <v/>
      </c>
      <c r="C161" s="532" t="str">
        <f>IF(AND(Projektgrundlagen!$I$25,'D Leistungen'!M144=TRUE),'D Leistungen'!H144,"")</f>
        <v/>
      </c>
      <c r="D161" s="532" t="str">
        <f>IF(AND(Projektgrundlagen!$I$25,'D Leistungen'!M144=TRUE),'D Leistungen'!I144,"")</f>
        <v/>
      </c>
      <c r="E161" s="532" t="str">
        <f>IF(AND(Projektgrundlagen!$I$25,'D Leistungen'!M144=TRUE),'D Leistungen'!J144,"")</f>
        <v/>
      </c>
      <c r="F161" s="532" t="str">
        <f>IF(AND(Projektgrundlagen!$I$25,'D Leistungen'!M144=TRUE),'D Leistungen'!K144,"")</f>
        <v/>
      </c>
      <c r="G161" s="537"/>
      <c r="H161" s="538"/>
    </row>
    <row r="162" spans="2:8" ht="16">
      <c r="B162" t="str">
        <f>IF(AND(Projektgrundlagen!$I$25,'D Leistungen'!M145=TRUE),'D Leistungen'!C145&amp;" "&amp;'D Leistungen'!F145&amp;" "&amp;'D Leistungen'!F146&amp;" "&amp;'D Leistungen'!F147,"")</f>
        <v/>
      </c>
      <c r="C162" s="532" t="str">
        <f>IF(AND(Projektgrundlagen!$I$25,'D Leistungen'!M145=TRUE),'D Leistungen'!H145,"")</f>
        <v/>
      </c>
      <c r="D162" s="532" t="str">
        <f>IF(AND(Projektgrundlagen!$I$25,'D Leistungen'!M145=TRUE),'D Leistungen'!I145,"")</f>
        <v/>
      </c>
      <c r="E162" s="532" t="str">
        <f>IF(AND(Projektgrundlagen!$I$25,'D Leistungen'!M145=TRUE),'D Leistungen'!J145,"")</f>
        <v/>
      </c>
      <c r="F162" s="532" t="str">
        <f>IF(AND(Projektgrundlagen!$I$25,'D Leistungen'!M145=TRUE),'D Leistungen'!K145,"")</f>
        <v/>
      </c>
      <c r="G162" s="537"/>
      <c r="H162" s="538"/>
    </row>
    <row r="163" spans="2:8" ht="16">
      <c r="B163" t="str">
        <f>IF(AND(Projektgrundlagen!$I$25,'D Leistungen'!M146=TRUE),'D Leistungen'!C146&amp;" "&amp;'D Leistungen'!F146&amp;" "&amp;'D Leistungen'!F147&amp;" "&amp;'D Leistungen'!F148,"")</f>
        <v/>
      </c>
      <c r="C163" s="532" t="str">
        <f>IF(AND(Projektgrundlagen!$I$25,'D Leistungen'!M146=TRUE),'D Leistungen'!H146,"")</f>
        <v/>
      </c>
      <c r="D163" s="532" t="str">
        <f>IF(AND(Projektgrundlagen!$I$25,'D Leistungen'!M146=TRUE),'D Leistungen'!I146,"")</f>
        <v/>
      </c>
      <c r="E163" s="532" t="str">
        <f>IF(AND(Projektgrundlagen!$I$25,'D Leistungen'!M146=TRUE),'D Leistungen'!J146,"")</f>
        <v/>
      </c>
      <c r="F163" s="532" t="str">
        <f>IF(AND(Projektgrundlagen!$I$25,'D Leistungen'!M146=TRUE),'D Leistungen'!K146,"")</f>
        <v/>
      </c>
      <c r="G163" s="537"/>
      <c r="H163" s="538"/>
    </row>
    <row r="164" spans="2:8" ht="16">
      <c r="B164" t="str">
        <f>IF(AND(Projektgrundlagen!$I$25,'D Leistungen'!M147=TRUE),'D Leistungen'!C147&amp;" "&amp;'D Leistungen'!F147&amp;" "&amp;'D Leistungen'!F148&amp;" "&amp;'D Leistungen'!F149,"")</f>
        <v/>
      </c>
      <c r="C164" s="532" t="str">
        <f>IF(AND(Projektgrundlagen!$I$25,'D Leistungen'!M147=TRUE),'D Leistungen'!H147,"")</f>
        <v/>
      </c>
      <c r="D164" s="532" t="str">
        <f>IF(AND(Projektgrundlagen!$I$25,'D Leistungen'!M147=TRUE),'D Leistungen'!I147,"")</f>
        <v/>
      </c>
      <c r="E164" s="532" t="str">
        <f>IF(AND(Projektgrundlagen!$I$25,'D Leistungen'!M147=TRUE),'D Leistungen'!J147,"")</f>
        <v/>
      </c>
      <c r="F164" s="532" t="str">
        <f>IF(AND(Projektgrundlagen!$I$25,'D Leistungen'!M147=TRUE),'D Leistungen'!K147,"")</f>
        <v/>
      </c>
      <c r="G164" s="537"/>
      <c r="H164" s="538"/>
    </row>
    <row r="165" spans="2:8" ht="16">
      <c r="B165" t="str">
        <f>IF(AND(Projektgrundlagen!$I$25,'D Leistungen'!M148=TRUE),'D Leistungen'!C148&amp;" "&amp;'D Leistungen'!F148&amp;" "&amp;'D Leistungen'!F149&amp;" "&amp;'D Leistungen'!F150,"")</f>
        <v/>
      </c>
      <c r="C165" s="532" t="str">
        <f>IF(AND(Projektgrundlagen!$I$25,'D Leistungen'!M148=TRUE),'D Leistungen'!H148,"")</f>
        <v/>
      </c>
      <c r="D165" s="532" t="str">
        <f>IF(AND(Projektgrundlagen!$I$25,'D Leistungen'!M148=TRUE),'D Leistungen'!I148,"")</f>
        <v/>
      </c>
      <c r="E165" s="532" t="str">
        <f>IF(AND(Projektgrundlagen!$I$25,'D Leistungen'!M148=TRUE),'D Leistungen'!J148,"")</f>
        <v/>
      </c>
      <c r="F165" s="532" t="str">
        <f>IF(AND(Projektgrundlagen!$I$25,'D Leistungen'!M148=TRUE),'D Leistungen'!K148,"")</f>
        <v/>
      </c>
      <c r="G165" s="537"/>
      <c r="H165" s="538"/>
    </row>
    <row r="166" spans="2:8" ht="16">
      <c r="B166" t="str">
        <f>IF(AND(Projektgrundlagen!$I$25,'D Leistungen'!M149=TRUE),'D Leistungen'!C149&amp;" "&amp;'D Leistungen'!F149&amp;" "&amp;'D Leistungen'!F150&amp;" "&amp;'D Leistungen'!F151,"")</f>
        <v/>
      </c>
      <c r="C166" s="532" t="str">
        <f>IF(AND(Projektgrundlagen!$I$25,'D Leistungen'!M149=TRUE),'D Leistungen'!H149,"")</f>
        <v/>
      </c>
      <c r="D166" s="532" t="str">
        <f>IF(AND(Projektgrundlagen!$I$25,'D Leistungen'!M149=TRUE),'D Leistungen'!I149,"")</f>
        <v/>
      </c>
      <c r="E166" s="532" t="str">
        <f>IF(AND(Projektgrundlagen!$I$25,'D Leistungen'!M149=TRUE),'D Leistungen'!J149,"")</f>
        <v/>
      </c>
      <c r="F166" s="532" t="str">
        <f>IF(AND(Projektgrundlagen!$I$25,'D Leistungen'!M149=TRUE),'D Leistungen'!K149,"")</f>
        <v/>
      </c>
      <c r="G166" s="537"/>
      <c r="H166" s="538"/>
    </row>
    <row r="167" spans="2:8" ht="16">
      <c r="B167" t="str">
        <f>IF(AND(Projektgrundlagen!$I$25,'D Leistungen'!M150=TRUE),'D Leistungen'!C150&amp;" "&amp;'D Leistungen'!F150&amp;" "&amp;'D Leistungen'!F151&amp;" "&amp;'D Leistungen'!F152,"")</f>
        <v/>
      </c>
      <c r="C167" s="532" t="str">
        <f>IF(AND(Projektgrundlagen!$I$25,'D Leistungen'!M150=TRUE),'D Leistungen'!H150,"")</f>
        <v/>
      </c>
      <c r="D167" s="532" t="str">
        <f>IF(AND(Projektgrundlagen!$I$25,'D Leistungen'!M150=TRUE),'D Leistungen'!I150,"")</f>
        <v/>
      </c>
      <c r="E167" s="532" t="str">
        <f>IF(AND(Projektgrundlagen!$I$25,'D Leistungen'!M150=TRUE),'D Leistungen'!J150,"")</f>
        <v/>
      </c>
      <c r="F167" s="532" t="str">
        <f>IF(AND(Projektgrundlagen!$I$25,'D Leistungen'!M150=TRUE),'D Leistungen'!K150,"")</f>
        <v/>
      </c>
      <c r="G167" s="537"/>
      <c r="H167" s="538"/>
    </row>
    <row r="168" spans="2:8" ht="16">
      <c r="B168" t="str">
        <f>IF(AND(Projektgrundlagen!$I$25,'D Leistungen'!M151=TRUE),'D Leistungen'!C151&amp;" "&amp;'D Leistungen'!F151&amp;" "&amp;'D Leistungen'!F152&amp;" "&amp;'D Leistungen'!F153,"")</f>
        <v/>
      </c>
      <c r="C168" s="532" t="str">
        <f>IF(AND(Projektgrundlagen!$I$25,'D Leistungen'!M151=TRUE),'D Leistungen'!H151,"")</f>
        <v/>
      </c>
      <c r="D168" s="532" t="str">
        <f>IF(AND(Projektgrundlagen!$I$25,'D Leistungen'!M151=TRUE),'D Leistungen'!I151,"")</f>
        <v/>
      </c>
      <c r="E168" s="532" t="str">
        <f>IF(AND(Projektgrundlagen!$I$25,'D Leistungen'!M151=TRUE),'D Leistungen'!J151,"")</f>
        <v/>
      </c>
      <c r="F168" s="532" t="str">
        <f>IF(AND(Projektgrundlagen!$I$25,'D Leistungen'!M151=TRUE),'D Leistungen'!K151,"")</f>
        <v/>
      </c>
      <c r="G168" s="537"/>
      <c r="H168" s="538"/>
    </row>
    <row r="169" spans="2:8" ht="16">
      <c r="B169" t="str">
        <f>IF(AND(Projektgrundlagen!$I$25,'D Leistungen'!M152=TRUE),'D Leistungen'!C152&amp;" "&amp;'D Leistungen'!F152&amp;" "&amp;'D Leistungen'!F153&amp;" "&amp;'D Leistungen'!F154,"")</f>
        <v/>
      </c>
      <c r="C169" s="532" t="str">
        <f>IF(AND(Projektgrundlagen!$I$25,'D Leistungen'!M152=TRUE),'D Leistungen'!H152,"")</f>
        <v/>
      </c>
      <c r="D169" s="532" t="str">
        <f>IF(AND(Projektgrundlagen!$I$25,'D Leistungen'!M152=TRUE),'D Leistungen'!I152,"")</f>
        <v/>
      </c>
      <c r="E169" s="532" t="str">
        <f>IF(AND(Projektgrundlagen!$I$25,'D Leistungen'!M152=TRUE),'D Leistungen'!J152,"")</f>
        <v/>
      </c>
      <c r="F169" s="532" t="str">
        <f>IF(AND(Projektgrundlagen!$I$25,'D Leistungen'!M152=TRUE),'D Leistungen'!K152,"")</f>
        <v/>
      </c>
      <c r="G169" s="537"/>
      <c r="H169" s="538"/>
    </row>
    <row r="170" spans="2:8" ht="16">
      <c r="B170" t="str">
        <f>IF(AND(Projektgrundlagen!$I$25,'D Leistungen'!M153=TRUE),'D Leistungen'!C153&amp;" "&amp;'D Leistungen'!F153&amp;" "&amp;'D Leistungen'!F154&amp;" "&amp;'D Leistungen'!F155,"")</f>
        <v>2.02.37 Erfassung der Imagines Heller und Dunkler Wiesenknopf- Ameisenbläuling gemäß Methodenblatt F4: Identifizieren der Standorte der Raupennahrungspflanzen
1 Begehung zur Erfassung des Flugzeitbeginns                               
2 Begehungen auf jeweils ca. 2 km Transekt à 1 h/km</v>
      </c>
      <c r="C170" s="532">
        <f>IF(AND(Projektgrundlagen!$I$25,'D Leistungen'!M153=TRUE),'D Leistungen'!H153,"")</f>
        <v>1</v>
      </c>
      <c r="D170" s="532" t="str">
        <f>IF(AND(Projektgrundlagen!$I$25,'D Leistungen'!M153=TRUE),'D Leistungen'!I153,"")</f>
        <v>psch</v>
      </c>
      <c r="E170" s="532">
        <f>IF(AND(Projektgrundlagen!$I$25,'D Leistungen'!M153=TRUE),'D Leistungen'!J153,"")</f>
        <v>0</v>
      </c>
      <c r="F170" s="532">
        <f>IF(AND(Projektgrundlagen!$I$25,'D Leistungen'!M153=TRUE),'D Leistungen'!K153,"")</f>
        <v>0</v>
      </c>
      <c r="G170" s="537"/>
      <c r="H170" s="538"/>
    </row>
    <row r="171" spans="2:8" ht="16">
      <c r="B171" t="str">
        <f>IF(AND(Projektgrundlagen!$I$25,'D Leistungen'!M154=TRUE),'D Leistungen'!C154&amp;" "&amp;'D Leistungen'!F154&amp;" "&amp;'D Leistungen'!F155&amp;" "&amp;'D Leistungen'!F156,"")</f>
        <v/>
      </c>
      <c r="C171" s="532" t="str">
        <f>IF(AND(Projektgrundlagen!$I$25,'D Leistungen'!M154=TRUE),'D Leistungen'!H154,"")</f>
        <v/>
      </c>
      <c r="D171" s="532" t="str">
        <f>IF(AND(Projektgrundlagen!$I$25,'D Leistungen'!M154=TRUE),'D Leistungen'!I154,"")</f>
        <v/>
      </c>
      <c r="E171" s="532" t="str">
        <f>IF(AND(Projektgrundlagen!$I$25,'D Leistungen'!M154=TRUE),'D Leistungen'!J154,"")</f>
        <v/>
      </c>
      <c r="F171" s="532" t="str">
        <f>IF(AND(Projektgrundlagen!$I$25,'D Leistungen'!M154=TRUE),'D Leistungen'!K154,"")</f>
        <v/>
      </c>
      <c r="G171" s="537"/>
      <c r="H171" s="538"/>
    </row>
    <row r="172" spans="2:8" ht="16">
      <c r="B172" t="str">
        <f>IF(AND(Projektgrundlagen!$I$25,'D Leistungen'!M155=TRUE),'D Leistungen'!C155&amp;" "&amp;'D Leistungen'!F155&amp;" "&amp;'D Leistungen'!F156&amp;" "&amp;'D Leistungen'!F157,"")</f>
        <v/>
      </c>
      <c r="C172" s="532" t="str">
        <f>IF(AND(Projektgrundlagen!$I$25,'D Leistungen'!M155=TRUE),'D Leistungen'!H155,"")</f>
        <v/>
      </c>
      <c r="D172" s="532" t="str">
        <f>IF(AND(Projektgrundlagen!$I$25,'D Leistungen'!M155=TRUE),'D Leistungen'!I155,"")</f>
        <v/>
      </c>
      <c r="E172" s="532" t="str">
        <f>IF(AND(Projektgrundlagen!$I$25,'D Leistungen'!M155=TRUE),'D Leistungen'!J155,"")</f>
        <v/>
      </c>
      <c r="F172" s="532" t="str">
        <f>IF(AND(Projektgrundlagen!$I$25,'D Leistungen'!M155=TRUE),'D Leistungen'!K155,"")</f>
        <v/>
      </c>
      <c r="G172" s="537"/>
      <c r="H172" s="538"/>
    </row>
    <row r="173" spans="2:8" ht="16">
      <c r="B173" t="str">
        <f>IF(AND(Projektgrundlagen!$I$25,'D Leistungen'!M156=TRUE),'D Leistungen'!C156&amp;" "&amp;'D Leistungen'!F156&amp;" "&amp;'D Leistungen'!F157&amp;" "&amp;'D Leistungen'!F158,"")</f>
        <v/>
      </c>
      <c r="C173" s="532" t="str">
        <f>IF(AND(Projektgrundlagen!$I$25,'D Leistungen'!M156=TRUE),'D Leistungen'!H156,"")</f>
        <v/>
      </c>
      <c r="D173" s="532" t="str">
        <f>IF(AND(Projektgrundlagen!$I$25,'D Leistungen'!M156=TRUE),'D Leistungen'!I156,"")</f>
        <v/>
      </c>
      <c r="E173" s="532" t="str">
        <f>IF(AND(Projektgrundlagen!$I$25,'D Leistungen'!M156=TRUE),'D Leistungen'!J156,"")</f>
        <v/>
      </c>
      <c r="F173" s="532" t="str">
        <f>IF(AND(Projektgrundlagen!$I$25,'D Leistungen'!M156=TRUE),'D Leistungen'!K156,"")</f>
        <v/>
      </c>
      <c r="G173" s="537"/>
      <c r="H173" s="538"/>
    </row>
    <row r="174" spans="2:8" ht="16">
      <c r="B174" t="str">
        <f>IF(AND(Projektgrundlagen!$I$25,'D Leistungen'!M157=TRUE),'D Leistungen'!C157&amp;" "&amp;'D Leistungen'!F157&amp;" "&amp;'D Leistungen'!F158&amp;" "&amp;'D Leistungen'!F159,"")</f>
        <v/>
      </c>
      <c r="C174" s="532" t="str">
        <f>IF(AND(Projektgrundlagen!$I$25,'D Leistungen'!M157=TRUE),'D Leistungen'!H157,"")</f>
        <v/>
      </c>
      <c r="D174" s="532" t="str">
        <f>IF(AND(Projektgrundlagen!$I$25,'D Leistungen'!M157=TRUE),'D Leistungen'!I157,"")</f>
        <v/>
      </c>
      <c r="E174" s="532" t="str">
        <f>IF(AND(Projektgrundlagen!$I$25,'D Leistungen'!M157=TRUE),'D Leistungen'!J157,"")</f>
        <v/>
      </c>
      <c r="F174" s="532" t="str">
        <f>IF(AND(Projektgrundlagen!$I$25,'D Leistungen'!M157=TRUE),'D Leistungen'!K157,"")</f>
        <v/>
      </c>
      <c r="G174" s="537"/>
      <c r="H174" s="538"/>
    </row>
    <row r="175" spans="2:8" ht="16">
      <c r="B175" t="str">
        <f>IF(AND(Projektgrundlagen!$I$25,'D Leistungen'!M158=TRUE),'D Leistungen'!C158&amp;" "&amp;'D Leistungen'!F158&amp;" "&amp;'D Leistungen'!F159&amp;" "&amp;'D Leistungen'!F160,"")</f>
        <v/>
      </c>
      <c r="C175" s="532" t="str">
        <f>IF(AND(Projektgrundlagen!$I$25,'D Leistungen'!M158=TRUE),'D Leistungen'!H158,"")</f>
        <v/>
      </c>
      <c r="D175" s="532" t="str">
        <f>IF(AND(Projektgrundlagen!$I$25,'D Leistungen'!M158=TRUE),'D Leistungen'!I158,"")</f>
        <v/>
      </c>
      <c r="E175" s="532" t="str">
        <f>IF(AND(Projektgrundlagen!$I$25,'D Leistungen'!M158=TRUE),'D Leistungen'!J158,"")</f>
        <v/>
      </c>
      <c r="F175" s="532" t="str">
        <f>IF(AND(Projektgrundlagen!$I$25,'D Leistungen'!M158=TRUE),'D Leistungen'!K158,"")</f>
        <v/>
      </c>
      <c r="G175" s="537"/>
      <c r="H175" s="538"/>
    </row>
    <row r="176" spans="2:8" ht="16">
      <c r="B176" t="str">
        <f>IF(AND(Projektgrundlagen!$I$25,'D Leistungen'!M159=TRUE),'D Leistungen'!C159&amp;" "&amp;'D Leistungen'!F159&amp;" "&amp;'D Leistungen'!F160&amp;" "&amp;'D Leistungen'!F161,"")</f>
        <v>2.02.39 Erfassung der Imagines Thymian-Ameisenbläuling gemäß  Methodenblatt F6: Identifizieren der Standorte der Raupennahrungspflanzen
1 Begehung zur Erfassung des Flugzeitbeginns                               
2 Begehungen auf jeweils ca. 2 km Transekt à 1 h/km</v>
      </c>
      <c r="C176" s="532">
        <f>IF(AND(Projektgrundlagen!$I$25,'D Leistungen'!M159=TRUE),'D Leistungen'!H159,"")</f>
        <v>1</v>
      </c>
      <c r="D176" s="532" t="str">
        <f>IF(AND(Projektgrundlagen!$I$25,'D Leistungen'!M159=TRUE),'D Leistungen'!I159,"")</f>
        <v>psch</v>
      </c>
      <c r="E176" s="532">
        <f>IF(AND(Projektgrundlagen!$I$25,'D Leistungen'!M159=TRUE),'D Leistungen'!J159,"")</f>
        <v>0</v>
      </c>
      <c r="F176" s="532">
        <f>IF(AND(Projektgrundlagen!$I$25,'D Leistungen'!M159=TRUE),'D Leistungen'!K159,"")</f>
        <v>0</v>
      </c>
      <c r="G176" s="537"/>
      <c r="H176" s="538"/>
    </row>
    <row r="177" spans="2:8" ht="16">
      <c r="B177" t="str">
        <f>IF(AND(Projektgrundlagen!$I$25,'D Leistungen'!M160=TRUE),'D Leistungen'!C160&amp;" "&amp;'D Leistungen'!F160&amp;" "&amp;'D Leistungen'!F161&amp;" "&amp;'D Leistungen'!F162,"")</f>
        <v/>
      </c>
      <c r="C177" s="532" t="str">
        <f>IF(AND(Projektgrundlagen!$I$25,'D Leistungen'!M160=TRUE),'D Leistungen'!H160,"")</f>
        <v/>
      </c>
      <c r="D177" s="532" t="str">
        <f>IF(AND(Projektgrundlagen!$I$25,'D Leistungen'!M160=TRUE),'D Leistungen'!I160,"")</f>
        <v/>
      </c>
      <c r="E177" s="532" t="str">
        <f>IF(AND(Projektgrundlagen!$I$25,'D Leistungen'!M160=TRUE),'D Leistungen'!J160,"")</f>
        <v/>
      </c>
      <c r="F177" s="532" t="str">
        <f>IF(AND(Projektgrundlagen!$I$25,'D Leistungen'!M160=TRUE),'D Leistungen'!K160,"")</f>
        <v/>
      </c>
      <c r="G177" s="537"/>
      <c r="H177" s="538"/>
    </row>
    <row r="178" spans="2:8" ht="16">
      <c r="B178" t="str">
        <f>IF(AND(Projektgrundlagen!$I$25,'D Leistungen'!M161=TRUE),'D Leistungen'!C161&amp;" "&amp;'D Leistungen'!F161&amp;" "&amp;'D Leistungen'!F162&amp;" "&amp;'D Leistungen'!F163,"")</f>
        <v/>
      </c>
      <c r="C178" s="532" t="str">
        <f>IF(AND(Projektgrundlagen!$I$25,'D Leistungen'!M161=TRUE),'D Leistungen'!H161,"")</f>
        <v/>
      </c>
      <c r="D178" s="532" t="str">
        <f>IF(AND(Projektgrundlagen!$I$25,'D Leistungen'!M161=TRUE),'D Leistungen'!I161,"")</f>
        <v/>
      </c>
      <c r="E178" s="532" t="str">
        <f>IF(AND(Projektgrundlagen!$I$25,'D Leistungen'!M161=TRUE),'D Leistungen'!J161,"")</f>
        <v/>
      </c>
      <c r="F178" s="532" t="str">
        <f>IF(AND(Projektgrundlagen!$I$25,'D Leistungen'!M161=TRUE),'D Leistungen'!K161,"")</f>
        <v/>
      </c>
      <c r="G178" s="537"/>
      <c r="H178" s="538"/>
    </row>
    <row r="179" spans="2:8" ht="16">
      <c r="B179" t="str">
        <f>IF(AND(Projektgrundlagen!$I$25,'D Leistungen'!M162=TRUE),'D Leistungen'!C162&amp;" "&amp;'D Leistungen'!F162&amp;" "&amp;'D Leistungen'!F163&amp;" "&amp;'D Leistungen'!F164,"")</f>
        <v/>
      </c>
      <c r="C179" s="532" t="str">
        <f>IF(AND(Projektgrundlagen!$I$25,'D Leistungen'!M162=TRUE),'D Leistungen'!H162,"")</f>
        <v/>
      </c>
      <c r="D179" s="532" t="str">
        <f>IF(AND(Projektgrundlagen!$I$25,'D Leistungen'!M162=TRUE),'D Leistungen'!I162,"")</f>
        <v/>
      </c>
      <c r="E179" s="532" t="str">
        <f>IF(AND(Projektgrundlagen!$I$25,'D Leistungen'!M162=TRUE),'D Leistungen'!J162,"")</f>
        <v/>
      </c>
      <c r="F179" s="532" t="str">
        <f>IF(AND(Projektgrundlagen!$I$25,'D Leistungen'!M162=TRUE),'D Leistungen'!K162,"")</f>
        <v/>
      </c>
      <c r="G179" s="537"/>
      <c r="H179" s="538"/>
    </row>
    <row r="180" spans="2:8" ht="16">
      <c r="B180" t="str">
        <f>IF(AND(Projektgrundlagen!$I$25,'D Leistungen'!M163=TRUE),'D Leistungen'!C163&amp;" "&amp;'D Leistungen'!F163&amp;" "&amp;'D Leistungen'!F164&amp;" "&amp;'D Leistungen'!F165,"")</f>
        <v/>
      </c>
      <c r="C180" s="532" t="str">
        <f>IF(AND(Projektgrundlagen!$I$25,'D Leistungen'!M163=TRUE),'D Leistungen'!H163,"")</f>
        <v/>
      </c>
      <c r="D180" s="532" t="str">
        <f>IF(AND(Projektgrundlagen!$I$25,'D Leistungen'!M163=TRUE),'D Leistungen'!I163,"")</f>
        <v/>
      </c>
      <c r="E180" s="532" t="str">
        <f>IF(AND(Projektgrundlagen!$I$25,'D Leistungen'!M163=TRUE),'D Leistungen'!J163,"")</f>
        <v/>
      </c>
      <c r="F180" s="532" t="str">
        <f>IF(AND(Projektgrundlagen!$I$25,'D Leistungen'!M163=TRUE),'D Leistungen'!K163,"")</f>
        <v/>
      </c>
      <c r="G180" s="537"/>
      <c r="H180" s="538"/>
    </row>
    <row r="181" spans="2:8" ht="16">
      <c r="B181" t="str">
        <f>IF(AND(Projektgrundlagen!$I$25,'D Leistungen'!M164=TRUE),'D Leistungen'!C164&amp;" "&amp;'D Leistungen'!F164&amp;" "&amp;'D Leistungen'!F165&amp;" "&amp;'D Leistungen'!F166,"")</f>
        <v/>
      </c>
      <c r="C181" s="532" t="str">
        <f>IF(AND(Projektgrundlagen!$I$25,'D Leistungen'!M164=TRUE),'D Leistungen'!H164,"")</f>
        <v/>
      </c>
      <c r="D181" s="532" t="str">
        <f>IF(AND(Projektgrundlagen!$I$25,'D Leistungen'!M164=TRUE),'D Leistungen'!I164,"")</f>
        <v/>
      </c>
      <c r="E181" s="532" t="str">
        <f>IF(AND(Projektgrundlagen!$I$25,'D Leistungen'!M164=TRUE),'D Leistungen'!J164,"")</f>
        <v/>
      </c>
      <c r="F181" s="532" t="str">
        <f>IF(AND(Projektgrundlagen!$I$25,'D Leistungen'!M164=TRUE),'D Leistungen'!K164,"")</f>
        <v/>
      </c>
      <c r="G181" s="537"/>
      <c r="H181" s="538"/>
    </row>
    <row r="182" spans="2:8" ht="16">
      <c r="B182" t="str">
        <f>IF(AND(Projektgrundlagen!$I$25,'D Leistungen'!M165=TRUE),'D Leistungen'!C165&amp;" "&amp;'D Leistungen'!F165&amp;" "&amp;'D Leistungen'!F166&amp;" "&amp;'D Leistungen'!F167,"")</f>
        <v/>
      </c>
      <c r="C182" s="532" t="str">
        <f>IF(AND(Projektgrundlagen!$I$25,'D Leistungen'!M165=TRUE),'D Leistungen'!H165,"")</f>
        <v/>
      </c>
      <c r="D182" s="532" t="str">
        <f>IF(AND(Projektgrundlagen!$I$25,'D Leistungen'!M165=TRUE),'D Leistungen'!I165,"")</f>
        <v/>
      </c>
      <c r="E182" s="532" t="str">
        <f>IF(AND(Projektgrundlagen!$I$25,'D Leistungen'!M165=TRUE),'D Leistungen'!J165,"")</f>
        <v/>
      </c>
      <c r="F182" s="532" t="str">
        <f>IF(AND(Projektgrundlagen!$I$25,'D Leistungen'!M165=TRUE),'D Leistungen'!K165,"")</f>
        <v/>
      </c>
      <c r="G182" s="537"/>
      <c r="H182" s="538"/>
    </row>
    <row r="183" spans="2:8" ht="16">
      <c r="B183" t="str">
        <f>IF(AND(Projektgrundlagen!$I$25,'D Leistungen'!M166=TRUE),'D Leistungen'!C166&amp;" "&amp;'D Leistungen'!F166&amp;" "&amp;'D Leistungen'!F167&amp;" "&amp;'D Leistungen'!F168,"")</f>
        <v/>
      </c>
      <c r="C183" s="532" t="str">
        <f>IF(AND(Projektgrundlagen!$I$25,'D Leistungen'!M166=TRUE),'D Leistungen'!H166,"")</f>
        <v/>
      </c>
      <c r="D183" s="532" t="str">
        <f>IF(AND(Projektgrundlagen!$I$25,'D Leistungen'!M166=TRUE),'D Leistungen'!I166,"")</f>
        <v/>
      </c>
      <c r="E183" s="532" t="str">
        <f>IF(AND(Projektgrundlagen!$I$25,'D Leistungen'!M166=TRUE),'D Leistungen'!J166,"")</f>
        <v/>
      </c>
      <c r="F183" s="532" t="str">
        <f>IF(AND(Projektgrundlagen!$I$25,'D Leistungen'!M166=TRUE),'D Leistungen'!K166,"")</f>
        <v/>
      </c>
      <c r="G183" s="537"/>
      <c r="H183" s="538"/>
    </row>
    <row r="184" spans="2:8" ht="16">
      <c r="B184" t="str">
        <f>IF(AND(Projektgrundlagen!$I$25,'D Leistungen'!M167=TRUE),'D Leistungen'!C167&amp;" "&amp;'D Leistungen'!F167&amp;" "&amp;'D Leistungen'!F168&amp;" "&amp;'D Leistungen'!F169,"")</f>
        <v/>
      </c>
      <c r="C184" s="532" t="str">
        <f>IF(AND(Projektgrundlagen!$I$25,'D Leistungen'!M167=TRUE),'D Leistungen'!H167,"")</f>
        <v/>
      </c>
      <c r="D184" s="532" t="str">
        <f>IF(AND(Projektgrundlagen!$I$25,'D Leistungen'!M167=TRUE),'D Leistungen'!I167,"")</f>
        <v/>
      </c>
      <c r="E184" s="532" t="str">
        <f>IF(AND(Projektgrundlagen!$I$25,'D Leistungen'!M167=TRUE),'D Leistungen'!J167,"")</f>
        <v/>
      </c>
      <c r="F184" s="532" t="str">
        <f>IF(AND(Projektgrundlagen!$I$25,'D Leistungen'!M167=TRUE),'D Leistungen'!K167,"")</f>
        <v/>
      </c>
      <c r="G184" s="537"/>
      <c r="H184" s="538"/>
    </row>
    <row r="185" spans="2:8" ht="16">
      <c r="B185" t="str">
        <f>IF(AND(Projektgrundlagen!$I$25,'D Leistungen'!M168=TRUE),'D Leistungen'!C168&amp;" "&amp;'D Leistungen'!F168&amp;" "&amp;'D Leistungen'!F169&amp;" "&amp;'D Leistungen'!F170,"")</f>
        <v/>
      </c>
      <c r="C185" s="532" t="str">
        <f>IF(AND(Projektgrundlagen!$I$25,'D Leistungen'!M168=TRUE),'D Leistungen'!H168,"")</f>
        <v/>
      </c>
      <c r="D185" s="532" t="str">
        <f>IF(AND(Projektgrundlagen!$I$25,'D Leistungen'!M168=TRUE),'D Leistungen'!I168,"")</f>
        <v/>
      </c>
      <c r="E185" s="532" t="str">
        <f>IF(AND(Projektgrundlagen!$I$25,'D Leistungen'!M168=TRUE),'D Leistungen'!J168,"")</f>
        <v/>
      </c>
      <c r="F185" s="532" t="str">
        <f>IF(AND(Projektgrundlagen!$I$25,'D Leistungen'!M168=TRUE),'D Leistungen'!K168,"")</f>
        <v/>
      </c>
      <c r="G185" s="537"/>
      <c r="H185" s="538"/>
    </row>
    <row r="186" spans="2:8" ht="16">
      <c r="B186" t="str">
        <f>IF(AND(Projektgrundlagen!$I$25,'D Leistungen'!M169=TRUE),'D Leistungen'!C169&amp;" "&amp;'D Leistungen'!F169&amp;" "&amp;'D Leistungen'!F170&amp;" "&amp;'D Leistungen'!F171,"")</f>
        <v/>
      </c>
      <c r="C186" s="532" t="str">
        <f>IF(AND(Projektgrundlagen!$I$25,'D Leistungen'!M169=TRUE),'D Leistungen'!H169,"")</f>
        <v/>
      </c>
      <c r="D186" s="532" t="str">
        <f>IF(AND(Projektgrundlagen!$I$25,'D Leistungen'!M169=TRUE),'D Leistungen'!I169,"")</f>
        <v/>
      </c>
      <c r="E186" s="532" t="str">
        <f>IF(AND(Projektgrundlagen!$I$25,'D Leistungen'!M169=TRUE),'D Leistungen'!J169,"")</f>
        <v/>
      </c>
      <c r="F186" s="532" t="str">
        <f>IF(AND(Projektgrundlagen!$I$25,'D Leistungen'!M169=TRUE),'D Leistungen'!K169,"")</f>
        <v/>
      </c>
      <c r="G186" s="537"/>
      <c r="H186" s="538"/>
    </row>
    <row r="187" spans="2:8" ht="16">
      <c r="B187" t="str">
        <f>IF(AND(Projektgrundlagen!$I$25,'D Leistungen'!M170=TRUE),'D Leistungen'!C170&amp;" "&amp;'D Leistungen'!F170&amp;" "&amp;'D Leistungen'!F171&amp;" "&amp;'D Leistungen'!F172,"")</f>
        <v/>
      </c>
      <c r="C187" s="532" t="str">
        <f>IF(AND(Projektgrundlagen!$I$25,'D Leistungen'!M170=TRUE),'D Leistungen'!H170,"")</f>
        <v/>
      </c>
      <c r="D187" s="532" t="str">
        <f>IF(AND(Projektgrundlagen!$I$25,'D Leistungen'!M170=TRUE),'D Leistungen'!I170,"")</f>
        <v/>
      </c>
      <c r="E187" s="532" t="str">
        <f>IF(AND(Projektgrundlagen!$I$25,'D Leistungen'!M170=TRUE),'D Leistungen'!J170,"")</f>
        <v/>
      </c>
      <c r="F187" s="532" t="str">
        <f>IF(AND(Projektgrundlagen!$I$25,'D Leistungen'!M170=TRUE),'D Leistungen'!K170,"")</f>
        <v/>
      </c>
      <c r="G187" s="537"/>
      <c r="H187" s="538"/>
    </row>
    <row r="188" spans="2:8" ht="16">
      <c r="B188" t="str">
        <f>IF(AND(Projektgrundlagen!$I$25,'D Leistungen'!M171=TRUE),'D Leistungen'!C171&amp;" "&amp;'D Leistungen'!F171&amp;" "&amp;'D Leistungen'!F172&amp;" "&amp;'D Leistungen'!F173,"")</f>
        <v/>
      </c>
      <c r="C188" s="532" t="str">
        <f>IF(AND(Projektgrundlagen!$I$25,'D Leistungen'!M171=TRUE),'D Leistungen'!H171,"")</f>
        <v/>
      </c>
      <c r="D188" s="532" t="str">
        <f>IF(AND(Projektgrundlagen!$I$25,'D Leistungen'!M171=TRUE),'D Leistungen'!I171,"")</f>
        <v/>
      </c>
      <c r="E188" s="532" t="str">
        <f>IF(AND(Projektgrundlagen!$I$25,'D Leistungen'!M171=TRUE),'D Leistungen'!J171,"")</f>
        <v/>
      </c>
      <c r="F188" s="532" t="str">
        <f>IF(AND(Projektgrundlagen!$I$25,'D Leistungen'!M171=TRUE),'D Leistungen'!K171,"")</f>
        <v/>
      </c>
      <c r="G188" s="537"/>
      <c r="H188" s="538"/>
    </row>
    <row r="189" spans="2:8" ht="16">
      <c r="B189" t="str">
        <f>IF(AND(Projektgrundlagen!$I$25,'D Leistungen'!M172=TRUE),'D Leistungen'!C172&amp;" "&amp;'D Leistungen'!F172&amp;" "&amp;'D Leistungen'!F173&amp;" "&amp;'D Leistungen'!F174,"")</f>
        <v/>
      </c>
      <c r="C189" s="532" t="str">
        <f>IF(AND(Projektgrundlagen!$I$25,'D Leistungen'!M172=TRUE),'D Leistungen'!H172,"")</f>
        <v/>
      </c>
      <c r="D189" s="532" t="str">
        <f>IF(AND(Projektgrundlagen!$I$25,'D Leistungen'!M172=TRUE),'D Leistungen'!I172,"")</f>
        <v/>
      </c>
      <c r="E189" s="532" t="str">
        <f>IF(AND(Projektgrundlagen!$I$25,'D Leistungen'!M172=TRUE),'D Leistungen'!J172,"")</f>
        <v/>
      </c>
      <c r="F189" s="532" t="str">
        <f>IF(AND(Projektgrundlagen!$I$25,'D Leistungen'!M172=TRUE),'D Leistungen'!K172,"")</f>
        <v/>
      </c>
      <c r="G189" s="537"/>
      <c r="H189" s="538"/>
    </row>
    <row r="190" spans="2:8" ht="16">
      <c r="B190" t="str">
        <f>IF(AND(Projektgrundlagen!$I$25,'D Leistungen'!M173=TRUE),'D Leistungen'!C173&amp;" "&amp;'D Leistungen'!F173&amp;" "&amp;'D Leistungen'!F174&amp;" "&amp;'D Leistungen'!F175,"")</f>
        <v/>
      </c>
      <c r="C190" s="532" t="str">
        <f>IF(AND(Projektgrundlagen!$I$25,'D Leistungen'!M173=TRUE),'D Leistungen'!H173,"")</f>
        <v/>
      </c>
      <c r="D190" s="532" t="str">
        <f>IF(AND(Projektgrundlagen!$I$25,'D Leistungen'!M173=TRUE),'D Leistungen'!I173,"")</f>
        <v/>
      </c>
      <c r="E190" s="532" t="str">
        <f>IF(AND(Projektgrundlagen!$I$25,'D Leistungen'!M173=TRUE),'D Leistungen'!J173,"")</f>
        <v/>
      </c>
      <c r="F190" s="532" t="str">
        <f>IF(AND(Projektgrundlagen!$I$25,'D Leistungen'!M173=TRUE),'D Leistungen'!K173,"")</f>
        <v/>
      </c>
      <c r="G190" s="537"/>
      <c r="H190" s="538"/>
    </row>
    <row r="191" spans="2:8" ht="16">
      <c r="B191" t="str">
        <f>IF(AND(Projektgrundlagen!$I$25,'D Leistungen'!M174=TRUE),'D Leistungen'!C174&amp;" "&amp;'D Leistungen'!F174&amp;" "&amp;'D Leistungen'!F175&amp;" "&amp;'D Leistungen'!F176,"")</f>
        <v/>
      </c>
      <c r="C191" s="532" t="str">
        <f>IF(AND(Projektgrundlagen!$I$25,'D Leistungen'!M174=TRUE),'D Leistungen'!H174,"")</f>
        <v/>
      </c>
      <c r="D191" s="532" t="str">
        <f>IF(AND(Projektgrundlagen!$I$25,'D Leistungen'!M174=TRUE),'D Leistungen'!I174,"")</f>
        <v/>
      </c>
      <c r="E191" s="532" t="str">
        <f>IF(AND(Projektgrundlagen!$I$25,'D Leistungen'!M174=TRUE),'D Leistungen'!J174,"")</f>
        <v/>
      </c>
      <c r="F191" s="532" t="str">
        <f>IF(AND(Projektgrundlagen!$I$25,'D Leistungen'!M174=TRUE),'D Leistungen'!K174,"")</f>
        <v/>
      </c>
      <c r="G191" s="537"/>
      <c r="H191" s="538"/>
    </row>
    <row r="192" spans="2:8" ht="16">
      <c r="B192" t="str">
        <f>IF(AND(Projektgrundlagen!$I$25,'D Leistungen'!M175=TRUE),'D Leistungen'!C175&amp;" "&amp;'D Leistungen'!F175&amp;" "&amp;'D Leistungen'!F176&amp;" "&amp;'D Leistungen'!F177,"")</f>
        <v/>
      </c>
      <c r="C192" s="532" t="str">
        <f>IF(AND(Projektgrundlagen!$I$25,'D Leistungen'!M175=TRUE),'D Leistungen'!H175,"")</f>
        <v/>
      </c>
      <c r="D192" s="532" t="str">
        <f>IF(AND(Projektgrundlagen!$I$25,'D Leistungen'!M175=TRUE),'D Leistungen'!I175,"")</f>
        <v/>
      </c>
      <c r="E192" s="532" t="str">
        <f>IF(AND(Projektgrundlagen!$I$25,'D Leistungen'!M175=TRUE),'D Leistungen'!J175,"")</f>
        <v/>
      </c>
      <c r="F192" s="532" t="str">
        <f>IF(AND(Projektgrundlagen!$I$25,'D Leistungen'!M175=TRUE),'D Leistungen'!K175,"")</f>
        <v/>
      </c>
      <c r="G192" s="537"/>
      <c r="H192" s="538"/>
    </row>
    <row r="193" spans="2:8" ht="16">
      <c r="B193" t="str">
        <f>IF(AND(Projektgrundlagen!$I$25,'D Leistungen'!M176=TRUE),'D Leistungen'!C176&amp;" "&amp;'D Leistungen'!F176&amp;" "&amp;'D Leistungen'!F177&amp;" "&amp;'D Leistungen'!F178,"")</f>
        <v/>
      </c>
      <c r="C193" s="532" t="str">
        <f>IF(AND(Projektgrundlagen!$I$25,'D Leistungen'!M176=TRUE),'D Leistungen'!H176,"")</f>
        <v/>
      </c>
      <c r="D193" s="532" t="str">
        <f>IF(AND(Projektgrundlagen!$I$25,'D Leistungen'!M176=TRUE),'D Leistungen'!I176,"")</f>
        <v/>
      </c>
      <c r="E193" s="532" t="str">
        <f>IF(AND(Projektgrundlagen!$I$25,'D Leistungen'!M176=TRUE),'D Leistungen'!J176,"")</f>
        <v/>
      </c>
      <c r="F193" s="532" t="str">
        <f>IF(AND(Projektgrundlagen!$I$25,'D Leistungen'!M176=TRUE),'D Leistungen'!K176,"")</f>
        <v/>
      </c>
      <c r="G193" s="537"/>
      <c r="H193" s="538"/>
    </row>
    <row r="194" spans="2:8" ht="16">
      <c r="B194" t="str">
        <f>IF(AND(Projektgrundlagen!$I$25,'D Leistungen'!M177=TRUE),'D Leistungen'!C177&amp;" "&amp;'D Leistungen'!F177&amp;" "&amp;'D Leistungen'!F178&amp;" "&amp;'D Leistungen'!F179,"")</f>
        <v/>
      </c>
      <c r="C194" s="532" t="str">
        <f>IF(AND(Projektgrundlagen!$I$25,'D Leistungen'!M177=TRUE),'D Leistungen'!H177,"")</f>
        <v/>
      </c>
      <c r="D194" s="532" t="str">
        <f>IF(AND(Projektgrundlagen!$I$25,'D Leistungen'!M177=TRUE),'D Leistungen'!I177,"")</f>
        <v/>
      </c>
      <c r="E194" s="532" t="str">
        <f>IF(AND(Projektgrundlagen!$I$25,'D Leistungen'!M177=TRUE),'D Leistungen'!J177,"")</f>
        <v/>
      </c>
      <c r="F194" s="532" t="str">
        <f>IF(AND(Projektgrundlagen!$I$25,'D Leistungen'!M177=TRUE),'D Leistungen'!K177,"")</f>
        <v/>
      </c>
      <c r="G194" s="537"/>
      <c r="H194" s="538"/>
    </row>
    <row r="195" spans="2:8" ht="16">
      <c r="B195" t="str">
        <f>IF(AND(Projektgrundlagen!$I$25,'D Leistungen'!M178=TRUE),'D Leistungen'!C178&amp;" "&amp;'D Leistungen'!F178&amp;" "&amp;'D Leistungen'!F179&amp;" "&amp;'D Leistungen'!F180,"")</f>
        <v/>
      </c>
      <c r="C195" s="532" t="str">
        <f>IF(AND(Projektgrundlagen!$I$25,'D Leistungen'!M178=TRUE),'D Leistungen'!H178,"")</f>
        <v/>
      </c>
      <c r="D195" s="532" t="str">
        <f>IF(AND(Projektgrundlagen!$I$25,'D Leistungen'!M178=TRUE),'D Leistungen'!I178,"")</f>
        <v/>
      </c>
      <c r="E195" s="532" t="str">
        <f>IF(AND(Projektgrundlagen!$I$25,'D Leistungen'!M178=TRUE),'D Leistungen'!J178,"")</f>
        <v/>
      </c>
      <c r="F195" s="532" t="str">
        <f>IF(AND(Projektgrundlagen!$I$25,'D Leistungen'!M178=TRUE),'D Leistungen'!K178,"")</f>
        <v/>
      </c>
      <c r="G195" s="537"/>
      <c r="H195" s="538"/>
    </row>
    <row r="196" spans="2:8" ht="16">
      <c r="B196" t="str">
        <f>IF(AND(Projektgrundlagen!$I$25,'D Leistungen'!M179=TRUE),'D Leistungen'!C179&amp;" "&amp;'D Leistungen'!F179&amp;" "&amp;'D Leistungen'!F180&amp;" "&amp;'D Leistungen'!F181,"")</f>
        <v/>
      </c>
      <c r="C196" s="532" t="str">
        <f>IF(AND(Projektgrundlagen!$I$25,'D Leistungen'!M179=TRUE),'D Leistungen'!H179,"")</f>
        <v/>
      </c>
      <c r="D196" s="532" t="str">
        <f>IF(AND(Projektgrundlagen!$I$25,'D Leistungen'!M179=TRUE),'D Leistungen'!I179,"")</f>
        <v/>
      </c>
      <c r="E196" s="532" t="str">
        <f>IF(AND(Projektgrundlagen!$I$25,'D Leistungen'!M179=TRUE),'D Leistungen'!J179,"")</f>
        <v/>
      </c>
      <c r="F196" s="532" t="str">
        <f>IF(AND(Projektgrundlagen!$I$25,'D Leistungen'!M179=TRUE),'D Leistungen'!K179,"")</f>
        <v/>
      </c>
      <c r="G196" s="537"/>
      <c r="H196" s="538"/>
    </row>
    <row r="197" spans="2:8" ht="16">
      <c r="B197" t="str">
        <f>IF(AND(Projektgrundlagen!$I$25,'D Leistungen'!M180=TRUE),'D Leistungen'!C180&amp;" "&amp;'D Leistungen'!F180&amp;" "&amp;'D Leistungen'!F181&amp;" "&amp;'D Leistungen'!F182,"")</f>
        <v/>
      </c>
      <c r="C197" s="532" t="str">
        <f>IF(AND(Projektgrundlagen!$I$25,'D Leistungen'!M180=TRUE),'D Leistungen'!H180,"")</f>
        <v/>
      </c>
      <c r="D197" s="532" t="str">
        <f>IF(AND(Projektgrundlagen!$I$25,'D Leistungen'!M180=TRUE),'D Leistungen'!I180,"")</f>
        <v/>
      </c>
      <c r="E197" s="532" t="str">
        <f>IF(AND(Projektgrundlagen!$I$25,'D Leistungen'!M180=TRUE),'D Leistungen'!J180,"")</f>
        <v/>
      </c>
      <c r="F197" s="532" t="str">
        <f>IF(AND(Projektgrundlagen!$I$25,'D Leistungen'!M180=TRUE),'D Leistungen'!K180,"")</f>
        <v/>
      </c>
      <c r="G197" s="537"/>
      <c r="H197" s="538"/>
    </row>
    <row r="198" spans="2:8" ht="16">
      <c r="B198" t="str">
        <f>IF(AND(Projektgrundlagen!$I$25,'D Leistungen'!M181=TRUE),'D Leistungen'!C181&amp;" "&amp;'D Leistungen'!F181&amp;" "&amp;'D Leistungen'!F182&amp;" "&amp;'D Leistungen'!F183,"")</f>
        <v/>
      </c>
      <c r="C198" s="532" t="str">
        <f>IF(AND(Projektgrundlagen!$I$25,'D Leistungen'!M181=TRUE),'D Leistungen'!H181,"")</f>
        <v/>
      </c>
      <c r="D198" s="532" t="str">
        <f>IF(AND(Projektgrundlagen!$I$25,'D Leistungen'!M181=TRUE),'D Leistungen'!I181,"")</f>
        <v/>
      </c>
      <c r="E198" s="532" t="str">
        <f>IF(AND(Projektgrundlagen!$I$25,'D Leistungen'!M181=TRUE),'D Leistungen'!J181,"")</f>
        <v/>
      </c>
      <c r="F198" s="532" t="str">
        <f>IF(AND(Projektgrundlagen!$I$25,'D Leistungen'!M181=TRUE),'D Leistungen'!K181,"")</f>
        <v/>
      </c>
      <c r="G198" s="537"/>
      <c r="H198" s="538"/>
    </row>
    <row r="199" spans="2:8" ht="16">
      <c r="B199" t="str">
        <f>IF(AND(Projektgrundlagen!$I$25,'D Leistungen'!M182=TRUE),'D Leistungen'!C182&amp;" "&amp;'D Leistungen'!F182&amp;" "&amp;'D Leistungen'!F183&amp;" "&amp;'D Leistungen'!F184,"")</f>
        <v/>
      </c>
      <c r="C199" s="532" t="str">
        <f>IF(AND(Projektgrundlagen!$I$25,'D Leistungen'!M182=TRUE),'D Leistungen'!H182,"")</f>
        <v/>
      </c>
      <c r="D199" s="532" t="str">
        <f>IF(AND(Projektgrundlagen!$I$25,'D Leistungen'!M182=TRUE),'D Leistungen'!I182,"")</f>
        <v/>
      </c>
      <c r="E199" s="532" t="str">
        <f>IF(AND(Projektgrundlagen!$I$25,'D Leistungen'!M182=TRUE),'D Leistungen'!J182,"")</f>
        <v/>
      </c>
      <c r="F199" s="532" t="str">
        <f>IF(AND(Projektgrundlagen!$I$25,'D Leistungen'!M182=TRUE),'D Leistungen'!K182,"")</f>
        <v/>
      </c>
      <c r="G199" s="537"/>
      <c r="H199" s="538"/>
    </row>
    <row r="200" spans="2:8" ht="16">
      <c r="B200" t="str">
        <f>IF(AND(Projektgrundlagen!$I$25,'D Leistungen'!M183=TRUE),'D Leistungen'!C183&amp;" "&amp;'D Leistungen'!F183&amp;" "&amp;'D Leistungen'!F184&amp;" "&amp;'D Leistungen'!F185,"")</f>
        <v/>
      </c>
      <c r="C200" s="532" t="str">
        <f>IF(AND(Projektgrundlagen!$I$25,'D Leistungen'!M183=TRUE),'D Leistungen'!H183,"")</f>
        <v/>
      </c>
      <c r="D200" s="532" t="str">
        <f>IF(AND(Projektgrundlagen!$I$25,'D Leistungen'!M183=TRUE),'D Leistungen'!I183,"")</f>
        <v/>
      </c>
      <c r="E200" s="532" t="str">
        <f>IF(AND(Projektgrundlagen!$I$25,'D Leistungen'!M183=TRUE),'D Leistungen'!J183,"")</f>
        <v/>
      </c>
      <c r="F200" s="532" t="str">
        <f>IF(AND(Projektgrundlagen!$I$25,'D Leistungen'!M183=TRUE),'D Leistungen'!K183,"")</f>
        <v/>
      </c>
      <c r="G200" s="537"/>
      <c r="H200" s="538"/>
    </row>
    <row r="201" spans="2:8">
      <c r="B201" t="str">
        <f>IF(AND(Projektgrundlagen!$I$25,'D Leistungen'!M184=TRUE),'D Leistungen'!C184&amp;" "&amp;'D Leistungen'!F184&amp;" "&amp;'D Leistungen'!F185&amp;" "&amp;'D Leistungen'!F186,"")</f>
        <v/>
      </c>
      <c r="C201" s="532" t="str">
        <f>IF(AND(Projektgrundlagen!$I$25,'D Leistungen'!M184=TRUE),'D Leistungen'!H184,"")</f>
        <v/>
      </c>
      <c r="D201" s="532" t="str">
        <f>IF(AND(Projektgrundlagen!$I$25,'D Leistungen'!M184=TRUE),'D Leistungen'!I184,"")</f>
        <v/>
      </c>
      <c r="E201" s="532" t="str">
        <f>IF(AND(Projektgrundlagen!$I$25,'D Leistungen'!M184=TRUE),'D Leistungen'!J184,"")</f>
        <v/>
      </c>
      <c r="F201" s="532" t="str">
        <f>IF(AND(Projektgrundlagen!$I$25,'D Leistungen'!M184=TRUE),'D Leistungen'!K184,"")</f>
        <v/>
      </c>
    </row>
    <row r="202" spans="2:8">
      <c r="B202" t="str">
        <f>IF(AND(Projektgrundlagen!$I$25,'D Leistungen'!M185=TRUE),'D Leistungen'!C185&amp;" "&amp;'D Leistungen'!F185&amp;" "&amp;'D Leistungen'!F186&amp;" "&amp;'D Leistungen'!F187,"")</f>
        <v/>
      </c>
      <c r="C202" s="532" t="str">
        <f>IF(AND(Projektgrundlagen!$I$25,'D Leistungen'!M185=TRUE),'D Leistungen'!H185,"")</f>
        <v/>
      </c>
      <c r="D202" s="532" t="str">
        <f>IF(AND(Projektgrundlagen!$I$25,'D Leistungen'!M185=TRUE),'D Leistungen'!I185,"")</f>
        <v/>
      </c>
      <c r="E202" s="532" t="str">
        <f>IF(AND(Projektgrundlagen!$I$25,'D Leistungen'!M185=TRUE),'D Leistungen'!J185,"")</f>
        <v/>
      </c>
      <c r="F202" s="532" t="str">
        <f>IF(AND(Projektgrundlagen!$I$25,'D Leistungen'!M185=TRUE),'D Leistungen'!K185,"")</f>
        <v/>
      </c>
    </row>
    <row r="203" spans="2:8">
      <c r="B203" t="str">
        <f>IF(AND(Projektgrundlagen!$I$25,'D Leistungen'!M186=TRUE),'D Leistungen'!C186&amp;" "&amp;'D Leistungen'!F186&amp;" "&amp;'D Leistungen'!F187&amp;" "&amp;'D Leistungen'!F188,"")</f>
        <v/>
      </c>
      <c r="C203" s="532" t="str">
        <f>IF(AND(Projektgrundlagen!$I$25,'D Leistungen'!M186=TRUE),'D Leistungen'!H186,"")</f>
        <v/>
      </c>
      <c r="D203" s="532" t="str">
        <f>IF(AND(Projektgrundlagen!$I$25,'D Leistungen'!M186=TRUE),'D Leistungen'!I186,"")</f>
        <v/>
      </c>
      <c r="E203" s="532" t="str">
        <f>IF(AND(Projektgrundlagen!$I$25,'D Leistungen'!M186=TRUE),'D Leistungen'!J186,"")</f>
        <v/>
      </c>
      <c r="F203" s="532" t="str">
        <f>IF(AND(Projektgrundlagen!$I$25,'D Leistungen'!M186=TRUE),'D Leistungen'!K186,"")</f>
        <v/>
      </c>
    </row>
    <row r="204" spans="2:8">
      <c r="B204" t="str">
        <f>IF(AND(Projektgrundlagen!$I$25,'D Leistungen'!M187=TRUE),'D Leistungen'!C187&amp;" "&amp;'D Leistungen'!F187&amp;" "&amp;'D Leistungen'!F188&amp;" "&amp;'D Leistungen'!F189,"")</f>
        <v/>
      </c>
      <c r="C204" s="532" t="str">
        <f>IF(AND(Projektgrundlagen!$I$25,'D Leistungen'!M187=TRUE),'D Leistungen'!H187,"")</f>
        <v/>
      </c>
      <c r="D204" s="532" t="str">
        <f>IF(AND(Projektgrundlagen!$I$25,'D Leistungen'!M187=TRUE),'D Leistungen'!I187,"")</f>
        <v/>
      </c>
      <c r="E204" s="532" t="str">
        <f>IF(AND(Projektgrundlagen!$I$25,'D Leistungen'!M187=TRUE),'D Leistungen'!J187,"")</f>
        <v/>
      </c>
      <c r="F204" s="532" t="str">
        <f>IF(AND(Projektgrundlagen!$I$25,'D Leistungen'!M187=TRUE),'D Leistungen'!K187,"")</f>
        <v/>
      </c>
    </row>
    <row r="205" spans="2:8">
      <c r="B205" t="str">
        <f>IF(AND(Projektgrundlagen!$I$25,'D Leistungen'!M188=TRUE),'D Leistungen'!C188&amp;" "&amp;'D Leistungen'!F188&amp;" "&amp;'D Leistungen'!F189&amp;" "&amp;'D Leistungen'!F190,"")</f>
        <v/>
      </c>
      <c r="C205" s="532" t="str">
        <f>IF(AND(Projektgrundlagen!$I$25,'D Leistungen'!M188=TRUE),'D Leistungen'!H188,"")</f>
        <v/>
      </c>
      <c r="D205" s="532" t="str">
        <f>IF(AND(Projektgrundlagen!$I$25,'D Leistungen'!M188=TRUE),'D Leistungen'!I188,"")</f>
        <v/>
      </c>
      <c r="E205" s="532" t="str">
        <f>IF(AND(Projektgrundlagen!$I$25,'D Leistungen'!M188=TRUE),'D Leistungen'!J188,"")</f>
        <v/>
      </c>
      <c r="F205" s="532" t="str">
        <f>IF(AND(Projektgrundlagen!$I$25,'D Leistungen'!M188=TRUE),'D Leistungen'!K188,"")</f>
        <v/>
      </c>
    </row>
    <row r="206" spans="2:8">
      <c r="B206" t="str">
        <f>IF(AND(Projektgrundlagen!$I$25,'D Leistungen'!M189=TRUE),'D Leistungen'!C189&amp;" "&amp;'D Leistungen'!F189&amp;" "&amp;'D Leistungen'!F190&amp;" "&amp;'D Leistungen'!F191,"")</f>
        <v/>
      </c>
      <c r="C206" s="532" t="str">
        <f>IF(AND(Projektgrundlagen!$I$25,'D Leistungen'!M189=TRUE),'D Leistungen'!H189,"")</f>
        <v/>
      </c>
      <c r="D206" s="532" t="str">
        <f>IF(AND(Projektgrundlagen!$I$25,'D Leistungen'!M189=TRUE),'D Leistungen'!I189,"")</f>
        <v/>
      </c>
      <c r="E206" s="532" t="str">
        <f>IF(AND(Projektgrundlagen!$I$25,'D Leistungen'!M189=TRUE),'D Leistungen'!J189,"")</f>
        <v/>
      </c>
      <c r="F206" s="532" t="str">
        <f>IF(AND(Projektgrundlagen!$I$25,'D Leistungen'!M189=TRUE),'D Leistungen'!K189,"")</f>
        <v/>
      </c>
    </row>
    <row r="207" spans="2:8">
      <c r="B207" t="str">
        <f>IF(AND(Projektgrundlagen!$I$25,'D Leistungen'!M190=TRUE),'D Leistungen'!C190&amp;" "&amp;'D Leistungen'!F190&amp;" "&amp;'D Leistungen'!F191&amp;" "&amp;'D Leistungen'!F192,"")</f>
        <v/>
      </c>
      <c r="C207" s="532" t="str">
        <f>IF(AND(Projektgrundlagen!$I$25,'D Leistungen'!M190=TRUE),'D Leistungen'!H190,"")</f>
        <v/>
      </c>
      <c r="D207" s="532" t="str">
        <f>IF(AND(Projektgrundlagen!$I$25,'D Leistungen'!M190=TRUE),'D Leistungen'!I190,"")</f>
        <v/>
      </c>
      <c r="E207" s="532" t="str">
        <f>IF(AND(Projektgrundlagen!$I$25,'D Leistungen'!M190=TRUE),'D Leistungen'!J190,"")</f>
        <v/>
      </c>
      <c r="F207" s="532" t="str">
        <f>IF(AND(Projektgrundlagen!$I$25,'D Leistungen'!M190=TRUE),'D Leistungen'!K190,"")</f>
        <v/>
      </c>
    </row>
    <row r="208" spans="2:8">
      <c r="B208" t="str">
        <f>IF(AND(Projektgrundlagen!$I$25,'D Leistungen'!M191=TRUE),'D Leistungen'!C191&amp;" "&amp;'D Leistungen'!F191&amp;" "&amp;'D Leistungen'!F192&amp;" "&amp;'D Leistungen'!F193,"")</f>
        <v/>
      </c>
      <c r="C208" s="532" t="str">
        <f>IF(AND(Projektgrundlagen!$I$25,'D Leistungen'!M191=TRUE),'D Leistungen'!H191,"")</f>
        <v/>
      </c>
      <c r="D208" s="532" t="str">
        <f>IF(AND(Projektgrundlagen!$I$25,'D Leistungen'!M191=TRUE),'D Leistungen'!I191,"")</f>
        <v/>
      </c>
      <c r="E208" s="532" t="str">
        <f>IF(AND(Projektgrundlagen!$I$25,'D Leistungen'!M191=TRUE),'D Leistungen'!J191,"")</f>
        <v/>
      </c>
      <c r="F208" s="532" t="str">
        <f>IF(AND(Projektgrundlagen!$I$25,'D Leistungen'!M191=TRUE),'D Leistungen'!K191,"")</f>
        <v/>
      </c>
    </row>
    <row r="209" spans="2:6">
      <c r="B209" t="str">
        <f>IF(AND(Projektgrundlagen!$I$25,'D Leistungen'!M192=TRUE),'D Leistungen'!C192&amp;" "&amp;'D Leistungen'!F192&amp;" "&amp;'D Leistungen'!F193&amp;" "&amp;'D Leistungen'!F194,"")</f>
        <v/>
      </c>
      <c r="C209" s="532" t="str">
        <f>IF(AND(Projektgrundlagen!$I$25,'D Leistungen'!M192=TRUE),'D Leistungen'!H192,"")</f>
        <v/>
      </c>
      <c r="D209" s="532" t="str">
        <f>IF(AND(Projektgrundlagen!$I$25,'D Leistungen'!M192=TRUE),'D Leistungen'!I192,"")</f>
        <v/>
      </c>
      <c r="E209" s="532" t="str">
        <f>IF(AND(Projektgrundlagen!$I$25,'D Leistungen'!M192=TRUE),'D Leistungen'!J192,"")</f>
        <v/>
      </c>
      <c r="F209" s="532" t="str">
        <f>IF(AND(Projektgrundlagen!$I$25,'D Leistungen'!M192=TRUE),'D Leistungen'!K192,"")</f>
        <v/>
      </c>
    </row>
    <row r="210" spans="2:6">
      <c r="B210" t="str">
        <f>IF(AND(Projektgrundlagen!$I$25,'D Leistungen'!M193=TRUE),'D Leistungen'!C193&amp;" "&amp;'D Leistungen'!F193&amp;" "&amp;'D Leistungen'!F194&amp;" "&amp;'D Leistungen'!F195,"")</f>
        <v/>
      </c>
      <c r="C210" s="532" t="str">
        <f>IF(AND(Projektgrundlagen!$I$25,'D Leistungen'!M193=TRUE),'D Leistungen'!H193,"")</f>
        <v/>
      </c>
      <c r="D210" s="532" t="str">
        <f>IF(AND(Projektgrundlagen!$I$25,'D Leistungen'!M193=TRUE),'D Leistungen'!I193,"")</f>
        <v/>
      </c>
      <c r="E210" s="532" t="str">
        <f>IF(AND(Projektgrundlagen!$I$25,'D Leistungen'!M193=TRUE),'D Leistungen'!J193,"")</f>
        <v/>
      </c>
      <c r="F210" s="532" t="str">
        <f>IF(AND(Projektgrundlagen!$I$25,'D Leistungen'!M193=TRUE),'D Leistungen'!K193,"")</f>
        <v/>
      </c>
    </row>
    <row r="211" spans="2:6">
      <c r="B211" t="str">
        <f>IF(AND(Projektgrundlagen!$I$25,'D Leistungen'!M194=TRUE),'D Leistungen'!C194&amp;" "&amp;'D Leistungen'!F194&amp;" "&amp;'D Leistungen'!F195&amp;" "&amp;'D Leistungen'!F196,"")</f>
        <v/>
      </c>
      <c r="C211" s="532" t="str">
        <f>IF(AND(Projektgrundlagen!$I$25,'D Leistungen'!M194=TRUE),'D Leistungen'!H194,"")</f>
        <v/>
      </c>
      <c r="D211" s="532" t="str">
        <f>IF(AND(Projektgrundlagen!$I$25,'D Leistungen'!M194=TRUE),'D Leistungen'!I194,"")</f>
        <v/>
      </c>
      <c r="E211" s="532" t="str">
        <f>IF(AND(Projektgrundlagen!$I$25,'D Leistungen'!M194=TRUE),'D Leistungen'!J194,"")</f>
        <v/>
      </c>
      <c r="F211" s="532" t="str">
        <f>IF(AND(Projektgrundlagen!$I$25,'D Leistungen'!M194=TRUE),'D Leistungen'!K194,"")</f>
        <v/>
      </c>
    </row>
    <row r="212" spans="2:6">
      <c r="B212" t="str">
        <f>IF(AND(Projektgrundlagen!$I$25,'D Leistungen'!M195=TRUE),'D Leistungen'!C195&amp;" "&amp;'D Leistungen'!F195&amp;" "&amp;'D Leistungen'!F196&amp;" "&amp;'D Leistungen'!F197,"")</f>
        <v/>
      </c>
      <c r="C212" s="532" t="str">
        <f>IF(AND(Projektgrundlagen!$I$25,'D Leistungen'!M195=TRUE),'D Leistungen'!H195,"")</f>
        <v/>
      </c>
      <c r="D212" s="532" t="str">
        <f>IF(AND(Projektgrundlagen!$I$25,'D Leistungen'!M195=TRUE),'D Leistungen'!I195,"")</f>
        <v/>
      </c>
      <c r="E212" s="532" t="str">
        <f>IF(AND(Projektgrundlagen!$I$25,'D Leistungen'!M195=TRUE),'D Leistungen'!J195,"")</f>
        <v/>
      </c>
      <c r="F212" s="532" t="str">
        <f>IF(AND(Projektgrundlagen!$I$25,'D Leistungen'!M195=TRUE),'D Leistungen'!K195,"")</f>
        <v/>
      </c>
    </row>
    <row r="213" spans="2:6">
      <c r="B213" t="str">
        <f>IF(AND(Projektgrundlagen!$I$25,'D Leistungen'!M196=TRUE),'D Leistungen'!C196&amp;" "&amp;'D Leistungen'!F196&amp;" "&amp;'D Leistungen'!F197&amp;" "&amp;'D Leistungen'!F198,"")</f>
        <v/>
      </c>
      <c r="C213" s="532" t="str">
        <f>IF(AND(Projektgrundlagen!$I$25,'D Leistungen'!M196=TRUE),'D Leistungen'!H196,"")</f>
        <v/>
      </c>
      <c r="D213" s="532" t="str">
        <f>IF(AND(Projektgrundlagen!$I$25,'D Leistungen'!M196=TRUE),'D Leistungen'!I196,"")</f>
        <v/>
      </c>
      <c r="E213" s="532" t="str">
        <f>IF(AND(Projektgrundlagen!$I$25,'D Leistungen'!M196=TRUE),'D Leistungen'!J196,"")</f>
        <v/>
      </c>
      <c r="F213" s="532" t="str">
        <f>IF(AND(Projektgrundlagen!$I$25,'D Leistungen'!M196=TRUE),'D Leistungen'!K196,"")</f>
        <v/>
      </c>
    </row>
    <row r="214" spans="2:6">
      <c r="B214" t="str">
        <f>IF(AND(Projektgrundlagen!$I$25,'D Leistungen'!M197=TRUE),'D Leistungen'!C197&amp;" "&amp;'D Leistungen'!F197&amp;" "&amp;'D Leistungen'!F198&amp;" "&amp;'D Leistungen'!F199,"")</f>
        <v/>
      </c>
      <c r="C214" s="532" t="str">
        <f>IF(AND(Projektgrundlagen!$I$25,'D Leistungen'!M197=TRUE),'D Leistungen'!H197,"")</f>
        <v/>
      </c>
      <c r="D214" s="532" t="str">
        <f>IF(AND(Projektgrundlagen!$I$25,'D Leistungen'!M197=TRUE),'D Leistungen'!I197,"")</f>
        <v/>
      </c>
      <c r="E214" s="532" t="str">
        <f>IF(AND(Projektgrundlagen!$I$25,'D Leistungen'!M197=TRUE),'D Leistungen'!J197,"")</f>
        <v/>
      </c>
      <c r="F214" s="532" t="str">
        <f>IF(AND(Projektgrundlagen!$I$25,'D Leistungen'!M197=TRUE),'D Leistungen'!K197,"")</f>
        <v/>
      </c>
    </row>
    <row r="215" spans="2:6">
      <c r="B215" t="str">
        <f>IF(AND(Projektgrundlagen!$I$25,'D Leistungen'!M198=TRUE),'D Leistungen'!C198&amp;" "&amp;'D Leistungen'!F198&amp;" "&amp;'D Leistungen'!F199&amp;" "&amp;'D Leistungen'!F200,"")</f>
        <v/>
      </c>
      <c r="C215" s="532" t="str">
        <f>IF(AND(Projektgrundlagen!$I$25,'D Leistungen'!M198=TRUE),'D Leistungen'!H198,"")</f>
        <v/>
      </c>
      <c r="D215" s="532" t="str">
        <f>IF(AND(Projektgrundlagen!$I$25,'D Leistungen'!M198=TRUE),'D Leistungen'!I198,"")</f>
        <v/>
      </c>
      <c r="E215" s="532" t="str">
        <f>IF(AND(Projektgrundlagen!$I$25,'D Leistungen'!M198=TRUE),'D Leistungen'!J198,"")</f>
        <v/>
      </c>
      <c r="F215" s="532" t="str">
        <f>IF(AND(Projektgrundlagen!$I$25,'D Leistungen'!M198=TRUE),'D Leistungen'!K198,"")</f>
        <v/>
      </c>
    </row>
    <row r="216" spans="2:6">
      <c r="B216" t="str">
        <f>IF(AND(Projektgrundlagen!$I$25,'D Leistungen'!M199=TRUE),'D Leistungen'!C199&amp;" "&amp;'D Leistungen'!F199&amp;" "&amp;'D Leistungen'!F200&amp;" "&amp;'D Leistungen'!F201,"")</f>
        <v/>
      </c>
      <c r="C216" s="532" t="str">
        <f>IF(AND(Projektgrundlagen!$I$25,'D Leistungen'!M199=TRUE),'D Leistungen'!H199,"")</f>
        <v/>
      </c>
      <c r="D216" s="532" t="str">
        <f>IF(AND(Projektgrundlagen!$I$25,'D Leistungen'!M199=TRUE),'D Leistungen'!I199,"")</f>
        <v/>
      </c>
      <c r="E216" s="532" t="str">
        <f>IF(AND(Projektgrundlagen!$I$25,'D Leistungen'!M199=TRUE),'D Leistungen'!J199,"")</f>
        <v/>
      </c>
      <c r="F216" s="532" t="str">
        <f>IF(AND(Projektgrundlagen!$I$25,'D Leistungen'!M199=TRUE),'D Leistungen'!K199,"")</f>
        <v/>
      </c>
    </row>
    <row r="217" spans="2:6">
      <c r="B217" t="str">
        <f>IF(AND(Projektgrundlagen!$I$25,'D Leistungen'!M200=TRUE),'D Leistungen'!C200&amp;" "&amp;'D Leistungen'!F200&amp;" "&amp;'D Leistungen'!F201&amp;" "&amp;'D Leistungen'!F202,"")</f>
        <v/>
      </c>
      <c r="C217" s="532" t="str">
        <f>IF(AND(Projektgrundlagen!$I$25,'D Leistungen'!M200=TRUE),'D Leistungen'!H200,"")</f>
        <v/>
      </c>
      <c r="D217" s="532" t="str">
        <f>IF(AND(Projektgrundlagen!$I$25,'D Leistungen'!M200=TRUE),'D Leistungen'!I200,"")</f>
        <v/>
      </c>
      <c r="E217" s="532" t="str">
        <f>IF(AND(Projektgrundlagen!$I$25,'D Leistungen'!M200=TRUE),'D Leistungen'!J200,"")</f>
        <v/>
      </c>
      <c r="F217" s="532" t="str">
        <f>IF(AND(Projektgrundlagen!$I$25,'D Leistungen'!M200=TRUE),'D Leistungen'!K200,"")</f>
        <v/>
      </c>
    </row>
    <row r="218" spans="2:6">
      <c r="B218" t="str">
        <f>IF(AND(Projektgrundlagen!$I$25,'D Leistungen'!M201=TRUE),'D Leistungen'!C201&amp;" "&amp;'D Leistungen'!F201&amp;" "&amp;'D Leistungen'!F202&amp;" "&amp;'D Leistungen'!F203,"")</f>
        <v/>
      </c>
      <c r="C218" s="532" t="str">
        <f>IF(AND(Projektgrundlagen!$I$25,'D Leistungen'!M201=TRUE),'D Leistungen'!H201,"")</f>
        <v/>
      </c>
      <c r="D218" s="532" t="str">
        <f>IF(AND(Projektgrundlagen!$I$25,'D Leistungen'!M201=TRUE),'D Leistungen'!I201,"")</f>
        <v/>
      </c>
      <c r="E218" s="532" t="str">
        <f>IF(AND(Projektgrundlagen!$I$25,'D Leistungen'!M201=TRUE),'D Leistungen'!J201,"")</f>
        <v/>
      </c>
      <c r="F218" s="532" t="str">
        <f>IF(AND(Projektgrundlagen!$I$25,'D Leistungen'!M201=TRUE),'D Leistungen'!K201,"")</f>
        <v/>
      </c>
    </row>
    <row r="219" spans="2:6">
      <c r="B219" t="str">
        <f>IF(AND(Projektgrundlagen!$I$25,'D Leistungen'!M202=TRUE),'D Leistungen'!C202&amp;" "&amp;'D Leistungen'!F202&amp;" "&amp;'D Leistungen'!F203&amp;" "&amp;'D Leistungen'!F204,"")</f>
        <v/>
      </c>
      <c r="C219" s="532" t="str">
        <f>IF(AND(Projektgrundlagen!$I$25,'D Leistungen'!M202=TRUE),'D Leistungen'!H202,"")</f>
        <v/>
      </c>
      <c r="D219" s="532" t="str">
        <f>IF(AND(Projektgrundlagen!$I$25,'D Leistungen'!M202=TRUE),'D Leistungen'!I202,"")</f>
        <v/>
      </c>
      <c r="E219" s="532" t="str">
        <f>IF(AND(Projektgrundlagen!$I$25,'D Leistungen'!M202=TRUE),'D Leistungen'!J202,"")</f>
        <v/>
      </c>
      <c r="F219" s="532" t="str">
        <f>IF(AND(Projektgrundlagen!$I$25,'D Leistungen'!M202=TRUE),'D Leistungen'!K202,"")</f>
        <v/>
      </c>
    </row>
    <row r="220" spans="2:6">
      <c r="B220" t="str">
        <f>IF(AND(Projektgrundlagen!$I$25,'D Leistungen'!M203=TRUE),'D Leistungen'!C203&amp;" "&amp;'D Leistungen'!F203&amp;" "&amp;'D Leistungen'!F204&amp;" "&amp;'D Leistungen'!F205,"")</f>
        <v/>
      </c>
      <c r="C220" s="532" t="str">
        <f>IF(AND(Projektgrundlagen!$I$25,'D Leistungen'!M203=TRUE),'D Leistungen'!H203,"")</f>
        <v/>
      </c>
      <c r="D220" s="532" t="str">
        <f>IF(AND(Projektgrundlagen!$I$25,'D Leistungen'!M203=TRUE),'D Leistungen'!I203,"")</f>
        <v/>
      </c>
      <c r="E220" s="532" t="str">
        <f>IF(AND(Projektgrundlagen!$I$25,'D Leistungen'!M203=TRUE),'D Leistungen'!J203,"")</f>
        <v/>
      </c>
      <c r="F220" s="532" t="str">
        <f>IF(AND(Projektgrundlagen!$I$25,'D Leistungen'!M203=TRUE),'D Leistungen'!K203,"")</f>
        <v/>
      </c>
    </row>
    <row r="221" spans="2:6">
      <c r="B221" t="str">
        <f>IF(AND(Projektgrundlagen!$I$25,'D Leistungen'!M204=TRUE),'D Leistungen'!C204&amp;" "&amp;'D Leistungen'!F204&amp;" "&amp;'D Leistungen'!F205&amp;" "&amp;'D Leistungen'!F206,"")</f>
        <v/>
      </c>
      <c r="C221" s="532" t="str">
        <f>IF(AND(Projektgrundlagen!$I$25,'D Leistungen'!M204=TRUE),'D Leistungen'!H204,"")</f>
        <v/>
      </c>
      <c r="D221" s="532" t="str">
        <f>IF(AND(Projektgrundlagen!$I$25,'D Leistungen'!M204=TRUE),'D Leistungen'!I204,"")</f>
        <v/>
      </c>
      <c r="E221" s="532" t="str">
        <f>IF(AND(Projektgrundlagen!$I$25,'D Leistungen'!M204=TRUE),'D Leistungen'!J204,"")</f>
        <v/>
      </c>
      <c r="F221" s="532" t="str">
        <f>IF(AND(Projektgrundlagen!$I$25,'D Leistungen'!M204=TRUE),'D Leistungen'!K204,"")</f>
        <v/>
      </c>
    </row>
    <row r="222" spans="2:6">
      <c r="B222" t="str">
        <f>IF(AND(Projektgrundlagen!$I$25,'D Leistungen'!M205=TRUE),'D Leistungen'!C205&amp;" "&amp;'D Leistungen'!F205&amp;" "&amp;'D Leistungen'!F206&amp;" "&amp;'D Leistungen'!F207,"")</f>
        <v/>
      </c>
      <c r="C222" s="532" t="str">
        <f>IF(AND(Projektgrundlagen!$I$25,'D Leistungen'!M205=TRUE),'D Leistungen'!H205,"")</f>
        <v/>
      </c>
      <c r="D222" s="532" t="str">
        <f>IF(AND(Projektgrundlagen!$I$25,'D Leistungen'!M205=TRUE),'D Leistungen'!I205,"")</f>
        <v/>
      </c>
      <c r="E222" s="532" t="str">
        <f>IF(AND(Projektgrundlagen!$I$25,'D Leistungen'!M205=TRUE),'D Leistungen'!J205,"")</f>
        <v/>
      </c>
      <c r="F222" s="532" t="str">
        <f>IF(AND(Projektgrundlagen!$I$25,'D Leistungen'!M205=TRUE),'D Leistungen'!K205,"")</f>
        <v/>
      </c>
    </row>
    <row r="223" spans="2:6">
      <c r="B223" t="str">
        <f>IF(AND(Projektgrundlagen!$I$25,'D Leistungen'!M206=TRUE),'D Leistungen'!C206&amp;" "&amp;'D Leistungen'!F206&amp;" "&amp;'D Leistungen'!F207&amp;" "&amp;'D Leistungen'!F208,"")</f>
        <v/>
      </c>
      <c r="C223" s="532" t="str">
        <f>IF(AND(Projektgrundlagen!$I$25,'D Leistungen'!M206=TRUE),'D Leistungen'!H206,"")</f>
        <v/>
      </c>
      <c r="D223" s="532" t="str">
        <f>IF(AND(Projektgrundlagen!$I$25,'D Leistungen'!M206=TRUE),'D Leistungen'!I206,"")</f>
        <v/>
      </c>
      <c r="E223" s="532" t="str">
        <f>IF(AND(Projektgrundlagen!$I$25,'D Leistungen'!M206=TRUE),'D Leistungen'!J206,"")</f>
        <v/>
      </c>
      <c r="F223" s="532" t="str">
        <f>IF(AND(Projektgrundlagen!$I$25,'D Leistungen'!M206=TRUE),'D Leistungen'!K206,"")</f>
        <v/>
      </c>
    </row>
    <row r="224" spans="2:6">
      <c r="B224" t="str">
        <f>IF(AND(Projektgrundlagen!$I$25,'D Leistungen'!M207=TRUE),'D Leistungen'!C207&amp;" "&amp;'D Leistungen'!F207&amp;" "&amp;'D Leistungen'!F208&amp;" "&amp;'D Leistungen'!F209,"")</f>
        <v/>
      </c>
      <c r="C224" s="532" t="str">
        <f>IF(AND(Projektgrundlagen!$I$25,'D Leistungen'!M207=TRUE),'D Leistungen'!H207,"")</f>
        <v/>
      </c>
      <c r="D224" s="532" t="str">
        <f>IF(AND(Projektgrundlagen!$I$25,'D Leistungen'!M207=TRUE),'D Leistungen'!I207,"")</f>
        <v/>
      </c>
      <c r="E224" s="532" t="str">
        <f>IF(AND(Projektgrundlagen!$I$25,'D Leistungen'!M207=TRUE),'D Leistungen'!J207,"")</f>
        <v/>
      </c>
      <c r="F224" s="532" t="str">
        <f>IF(AND(Projektgrundlagen!$I$25,'D Leistungen'!M207=TRUE),'D Leistungen'!K207,"")</f>
        <v/>
      </c>
    </row>
    <row r="225" spans="2:6">
      <c r="B225" t="str">
        <f>IF(AND(Projektgrundlagen!$I$25,'D Leistungen'!M208=TRUE),'D Leistungen'!C208&amp;" "&amp;'D Leistungen'!F208&amp;" "&amp;'D Leistungen'!F209&amp;" "&amp;'D Leistungen'!F210,"")</f>
        <v/>
      </c>
      <c r="C225" s="532" t="str">
        <f>IF(AND(Projektgrundlagen!$I$25,'D Leistungen'!M208=TRUE),'D Leistungen'!H208,"")</f>
        <v/>
      </c>
      <c r="D225" s="532" t="str">
        <f>IF(AND(Projektgrundlagen!$I$25,'D Leistungen'!M208=TRUE),'D Leistungen'!I208,"")</f>
        <v/>
      </c>
      <c r="E225" s="532" t="str">
        <f>IF(AND(Projektgrundlagen!$I$25,'D Leistungen'!M208=TRUE),'D Leistungen'!J208,"")</f>
        <v/>
      </c>
      <c r="F225" s="532" t="str">
        <f>IF(AND(Projektgrundlagen!$I$25,'D Leistungen'!M208=TRUE),'D Leistungen'!K208,"")</f>
        <v/>
      </c>
    </row>
    <row r="226" spans="2:6">
      <c r="B226" t="str">
        <f>IF(AND(Projektgrundlagen!$I$25,'D Leistungen'!M209=TRUE),'D Leistungen'!C209&amp;" "&amp;'D Leistungen'!F209&amp;" "&amp;'D Leistungen'!F210&amp;" "&amp;'D Leistungen'!F211,"")</f>
        <v/>
      </c>
      <c r="C226" s="532" t="str">
        <f>IF(AND(Projektgrundlagen!$I$25,'D Leistungen'!M209=TRUE),'D Leistungen'!H209,"")</f>
        <v/>
      </c>
      <c r="D226" s="532" t="str">
        <f>IF(AND(Projektgrundlagen!$I$25,'D Leistungen'!M209=TRUE),'D Leistungen'!I209,"")</f>
        <v/>
      </c>
      <c r="E226" s="532" t="str">
        <f>IF(AND(Projektgrundlagen!$I$25,'D Leistungen'!M209=TRUE),'D Leistungen'!J209,"")</f>
        <v/>
      </c>
      <c r="F226" s="532" t="str">
        <f>IF(AND(Projektgrundlagen!$I$25,'D Leistungen'!M209=TRUE),'D Leistungen'!K209,"")</f>
        <v/>
      </c>
    </row>
    <row r="227" spans="2:6">
      <c r="B227" t="str">
        <f>IF(AND(Projektgrundlagen!$I$25,'D Leistungen'!M210=TRUE),'D Leistungen'!C210&amp;" "&amp;'D Leistungen'!F210&amp;" "&amp;'D Leistungen'!F211&amp;" "&amp;'D Leistungen'!F212,"")</f>
        <v/>
      </c>
      <c r="C227" s="532" t="str">
        <f>IF(AND(Projektgrundlagen!$I$25,'D Leistungen'!M210=TRUE),'D Leistungen'!H210,"")</f>
        <v/>
      </c>
      <c r="D227" s="532" t="str">
        <f>IF(AND(Projektgrundlagen!$I$25,'D Leistungen'!M210=TRUE),'D Leistungen'!I210,"")</f>
        <v/>
      </c>
      <c r="E227" s="532" t="str">
        <f>IF(AND(Projektgrundlagen!$I$25,'D Leistungen'!M210=TRUE),'D Leistungen'!J210,"")</f>
        <v/>
      </c>
      <c r="F227" s="532" t="str">
        <f>IF(AND(Projektgrundlagen!$I$25,'D Leistungen'!M210=TRUE),'D Leistungen'!K210,"")</f>
        <v/>
      </c>
    </row>
    <row r="228" spans="2:6">
      <c r="B228" t="str">
        <f>IF(AND(Projektgrundlagen!$I$25,'D Leistungen'!M211=TRUE),'D Leistungen'!C211&amp;" "&amp;'D Leistungen'!F211&amp;" "&amp;'D Leistungen'!F212&amp;" "&amp;'D Leistungen'!F213,"")</f>
        <v/>
      </c>
      <c r="C228" s="532" t="str">
        <f>IF(AND(Projektgrundlagen!$I$25,'D Leistungen'!M211=TRUE),'D Leistungen'!H211,"")</f>
        <v/>
      </c>
      <c r="D228" s="532" t="str">
        <f>IF(AND(Projektgrundlagen!$I$25,'D Leistungen'!M211=TRUE),'D Leistungen'!I211,"")</f>
        <v/>
      </c>
      <c r="E228" s="532" t="str">
        <f>IF(AND(Projektgrundlagen!$I$25,'D Leistungen'!M211=TRUE),'D Leistungen'!J211,"")</f>
        <v/>
      </c>
      <c r="F228" s="532" t="str">
        <f>IF(AND(Projektgrundlagen!$I$25,'D Leistungen'!M211=TRUE),'D Leistungen'!K211,"")</f>
        <v/>
      </c>
    </row>
    <row r="229" spans="2:6">
      <c r="B229" t="str">
        <f>IF(AND(Projektgrundlagen!$I$25,'D Leistungen'!M212=TRUE),'D Leistungen'!C212&amp;" "&amp;'D Leistungen'!F212&amp;" "&amp;'D Leistungen'!F213&amp;" "&amp;'D Leistungen'!F214,"")</f>
        <v/>
      </c>
      <c r="C229" s="532" t="str">
        <f>IF(AND(Projektgrundlagen!$I$25,'D Leistungen'!M212=TRUE),'D Leistungen'!H212,"")</f>
        <v/>
      </c>
      <c r="D229" s="532" t="str">
        <f>IF(AND(Projektgrundlagen!$I$25,'D Leistungen'!M212=TRUE),'D Leistungen'!I212,"")</f>
        <v/>
      </c>
      <c r="E229" s="532" t="str">
        <f>IF(AND(Projektgrundlagen!$I$25,'D Leistungen'!M212=TRUE),'D Leistungen'!J212,"")</f>
        <v/>
      </c>
      <c r="F229" s="532" t="str">
        <f>IF(AND(Projektgrundlagen!$I$25,'D Leistungen'!M212=TRUE),'D Leistungen'!K212,"")</f>
        <v/>
      </c>
    </row>
    <row r="230" spans="2:6">
      <c r="B230" t="str">
        <f>IF(AND(Projektgrundlagen!$I$25,'D Leistungen'!M213=TRUE),'D Leistungen'!C213&amp;" "&amp;'D Leistungen'!F213&amp;" "&amp;'D Leistungen'!F214&amp;" "&amp;'D Leistungen'!F215,"")</f>
        <v/>
      </c>
      <c r="C230" s="532" t="str">
        <f>IF(AND(Projektgrundlagen!$I$25,'D Leistungen'!M213=TRUE),'D Leistungen'!H213,"")</f>
        <v/>
      </c>
      <c r="D230" s="532" t="str">
        <f>IF(AND(Projektgrundlagen!$I$25,'D Leistungen'!M213=TRUE),'D Leistungen'!I213,"")</f>
        <v/>
      </c>
      <c r="E230" s="532" t="str">
        <f>IF(AND(Projektgrundlagen!$I$25,'D Leistungen'!M213=TRUE),'D Leistungen'!J213,"")</f>
        <v/>
      </c>
      <c r="F230" s="532" t="str">
        <f>IF(AND(Projektgrundlagen!$I$25,'D Leistungen'!M213=TRUE),'D Leistungen'!K213,"")</f>
        <v/>
      </c>
    </row>
    <row r="231" spans="2:6">
      <c r="B231" t="str">
        <f>IF(AND(Projektgrundlagen!$I$25,'D Leistungen'!M214=TRUE),'D Leistungen'!C214&amp;" "&amp;'D Leistungen'!F214&amp;" "&amp;'D Leistungen'!F215&amp;" "&amp;'D Leistungen'!F216,"")</f>
        <v>2.02.56 Brutbaumuntersuchung Juchtenkäfer/Eremit gemäß  Methodenblatt XK7: 1 Begehung von 6 ausgewählten Brutbäumen mit 0,5-1h/Brutbaum entlang der Sulzach; Bahn-km 52,4-53,1 km (Frühjahr)</v>
      </c>
      <c r="C231" s="532">
        <f>IF(AND(Projektgrundlagen!$I$25,'D Leistungen'!M214=TRUE),'D Leistungen'!H214,"")</f>
        <v>1</v>
      </c>
      <c r="D231" s="532" t="str">
        <f>IF(AND(Projektgrundlagen!$I$25,'D Leistungen'!M214=TRUE),'D Leistungen'!I214,"")</f>
        <v>psch</v>
      </c>
      <c r="E231" s="532">
        <f>IF(AND(Projektgrundlagen!$I$25,'D Leistungen'!M214=TRUE),'D Leistungen'!J214,"")</f>
        <v>0</v>
      </c>
      <c r="F231" s="532">
        <f>IF(AND(Projektgrundlagen!$I$25,'D Leistungen'!M214=TRUE),'D Leistungen'!K214,"")</f>
        <v>0</v>
      </c>
    </row>
    <row r="232" spans="2:6">
      <c r="B232" t="str">
        <f>IF(AND(Projektgrundlagen!$I$25,'D Leistungen'!M215=TRUE),'D Leistungen'!C215&amp;" "&amp;'D Leistungen'!F215&amp;" "&amp;'D Leistungen'!F216&amp;" "&amp;'D Leistungen'!F217,"")</f>
        <v/>
      </c>
      <c r="C232" s="532" t="str">
        <f>IF(AND(Projektgrundlagen!$I$25,'D Leistungen'!M215=TRUE),'D Leistungen'!H215,"")</f>
        <v/>
      </c>
      <c r="D232" s="532" t="str">
        <f>IF(AND(Projektgrundlagen!$I$25,'D Leistungen'!M215=TRUE),'D Leistungen'!I215,"")</f>
        <v/>
      </c>
      <c r="E232" s="532" t="str">
        <f>IF(AND(Projektgrundlagen!$I$25,'D Leistungen'!M215=TRUE),'D Leistungen'!J215,"")</f>
        <v/>
      </c>
      <c r="F232" s="532" t="str">
        <f>IF(AND(Projektgrundlagen!$I$25,'D Leistungen'!M215=TRUE),'D Leistungen'!K215,"")</f>
        <v/>
      </c>
    </row>
    <row r="233" spans="2:6">
      <c r="B233" t="str">
        <f>IF(AND(Projektgrundlagen!$I$25,'D Leistungen'!M216=TRUE),'D Leistungen'!C216&amp;" "&amp;'D Leistungen'!F216&amp;" "&amp;'D Leistungen'!F217&amp;" "&amp;'D Leistungen'!F218,"")</f>
        <v/>
      </c>
      <c r="C233" s="532" t="str">
        <f>IF(AND(Projektgrundlagen!$I$25,'D Leistungen'!M216=TRUE),'D Leistungen'!H216,"")</f>
        <v/>
      </c>
      <c r="D233" s="532" t="str">
        <f>IF(AND(Projektgrundlagen!$I$25,'D Leistungen'!M216=TRUE),'D Leistungen'!I216,"")</f>
        <v/>
      </c>
      <c r="E233" s="532" t="str">
        <f>IF(AND(Projektgrundlagen!$I$25,'D Leistungen'!M216=TRUE),'D Leistungen'!J216,"")</f>
        <v/>
      </c>
      <c r="F233" s="532" t="str">
        <f>IF(AND(Projektgrundlagen!$I$25,'D Leistungen'!M216=TRUE),'D Leistungen'!K216,"")</f>
        <v/>
      </c>
    </row>
    <row r="234" spans="2:6">
      <c r="B234" t="str">
        <f>IF(AND(Projektgrundlagen!$I$25,'D Leistungen'!M217=TRUE),'D Leistungen'!C217&amp;" "&amp;'D Leistungen'!F217&amp;" "&amp;'D Leistungen'!F218&amp;" "&amp;'D Leistungen'!F219,"")</f>
        <v/>
      </c>
      <c r="C234" s="532" t="str">
        <f>IF(AND(Projektgrundlagen!$I$25,'D Leistungen'!M217=TRUE),'D Leistungen'!H217,"")</f>
        <v/>
      </c>
      <c r="D234" s="532" t="str">
        <f>IF(AND(Projektgrundlagen!$I$25,'D Leistungen'!M217=TRUE),'D Leistungen'!I217,"")</f>
        <v/>
      </c>
      <c r="E234" s="532" t="str">
        <f>IF(AND(Projektgrundlagen!$I$25,'D Leistungen'!M217=TRUE),'D Leistungen'!J217,"")</f>
        <v/>
      </c>
      <c r="F234" s="532" t="str">
        <f>IF(AND(Projektgrundlagen!$I$25,'D Leistungen'!M217=TRUE),'D Leistungen'!K217,"")</f>
        <v/>
      </c>
    </row>
    <row r="235" spans="2:6">
      <c r="B235" t="str">
        <f>IF(AND(Projektgrundlagen!$I$25,'D Leistungen'!M218=TRUE),'D Leistungen'!C218&amp;" "&amp;'D Leistungen'!F218&amp;" "&amp;'D Leistungen'!F219&amp;" "&amp;'D Leistungen'!F220,"")</f>
        <v/>
      </c>
      <c r="C235" s="532" t="str">
        <f>IF(AND(Projektgrundlagen!$I$25,'D Leistungen'!M218=TRUE),'D Leistungen'!H218,"")</f>
        <v/>
      </c>
      <c r="D235" s="532" t="str">
        <f>IF(AND(Projektgrundlagen!$I$25,'D Leistungen'!M218=TRUE),'D Leistungen'!I218,"")</f>
        <v/>
      </c>
      <c r="E235" s="532" t="str">
        <f>IF(AND(Projektgrundlagen!$I$25,'D Leistungen'!M218=TRUE),'D Leistungen'!J218,"")</f>
        <v/>
      </c>
      <c r="F235" s="532" t="str">
        <f>IF(AND(Projektgrundlagen!$I$25,'D Leistungen'!M218=TRUE),'D Leistungen'!K218,"")</f>
        <v/>
      </c>
    </row>
    <row r="236" spans="2:6">
      <c r="B236" t="str">
        <f>IF(AND(Projektgrundlagen!$I$25,'D Leistungen'!M219=TRUE),'D Leistungen'!C219&amp;" "&amp;'D Leistungen'!F219&amp;" "&amp;'D Leistungen'!F220&amp;" "&amp;'D Leistungen'!F221,"")</f>
        <v/>
      </c>
      <c r="C236" s="532" t="str">
        <f>IF(AND(Projektgrundlagen!$I$25,'D Leistungen'!M219=TRUE),'D Leistungen'!H219,"")</f>
        <v/>
      </c>
      <c r="D236" s="532" t="str">
        <f>IF(AND(Projektgrundlagen!$I$25,'D Leistungen'!M219=TRUE),'D Leistungen'!I219,"")</f>
        <v/>
      </c>
      <c r="E236" s="532" t="str">
        <f>IF(AND(Projektgrundlagen!$I$25,'D Leistungen'!M219=TRUE),'D Leistungen'!J219,"")</f>
        <v/>
      </c>
      <c r="F236" s="532" t="str">
        <f>IF(AND(Projektgrundlagen!$I$25,'D Leistungen'!M219=TRUE),'D Leistungen'!K219,"")</f>
        <v/>
      </c>
    </row>
    <row r="237" spans="2:6">
      <c r="B237" t="str">
        <f>IF(AND(Projektgrundlagen!$I$25,'D Leistungen'!M220=TRUE),'D Leistungen'!C220&amp;" "&amp;'D Leistungen'!F220&amp;" "&amp;'D Leistungen'!F221&amp;" "&amp;'D Leistungen'!F222,"")</f>
        <v/>
      </c>
      <c r="C237" s="532" t="str">
        <f>IF(AND(Projektgrundlagen!$I$25,'D Leistungen'!M220=TRUE),'D Leistungen'!H220,"")</f>
        <v/>
      </c>
      <c r="D237" s="532" t="str">
        <f>IF(AND(Projektgrundlagen!$I$25,'D Leistungen'!M220=TRUE),'D Leistungen'!I220,"")</f>
        <v/>
      </c>
      <c r="E237" s="532" t="str">
        <f>IF(AND(Projektgrundlagen!$I$25,'D Leistungen'!M220=TRUE),'D Leistungen'!J220,"")</f>
        <v/>
      </c>
      <c r="F237" s="532" t="str">
        <f>IF(AND(Projektgrundlagen!$I$25,'D Leistungen'!M220=TRUE),'D Leistungen'!K220,"")</f>
        <v/>
      </c>
    </row>
    <row r="238" spans="2:6">
      <c r="B238" t="str">
        <f>IF(AND(Projektgrundlagen!$I$25,'D Leistungen'!M221=TRUE),'D Leistungen'!C221&amp;" "&amp;'D Leistungen'!F221&amp;" "&amp;'D Leistungen'!F222&amp;" "&amp;'D Leistungen'!F223,"")</f>
        <v/>
      </c>
      <c r="C238" s="532" t="str">
        <f>IF(AND(Projektgrundlagen!$I$25,'D Leistungen'!M221=TRUE),'D Leistungen'!H221,"")</f>
        <v/>
      </c>
      <c r="D238" s="532" t="str">
        <f>IF(AND(Projektgrundlagen!$I$25,'D Leistungen'!M221=TRUE),'D Leistungen'!I221,"")</f>
        <v/>
      </c>
      <c r="E238" s="532" t="str">
        <f>IF(AND(Projektgrundlagen!$I$25,'D Leistungen'!M221=TRUE),'D Leistungen'!J221,"")</f>
        <v/>
      </c>
      <c r="F238" s="532" t="str">
        <f>IF(AND(Projektgrundlagen!$I$25,'D Leistungen'!M221=TRUE),'D Leistungen'!K221,"")</f>
        <v/>
      </c>
    </row>
    <row r="239" spans="2:6">
      <c r="B239" t="str">
        <f>IF(AND(Projektgrundlagen!$I$25,'D Leistungen'!M222=TRUE),'D Leistungen'!C222&amp;" "&amp;'D Leistungen'!F222&amp;" "&amp;'D Leistungen'!F223&amp;" "&amp;'D Leistungen'!F224,"")</f>
        <v/>
      </c>
      <c r="C239" s="532" t="str">
        <f>IF(AND(Projektgrundlagen!$I$25,'D Leistungen'!M222=TRUE),'D Leistungen'!H222,"")</f>
        <v/>
      </c>
      <c r="D239" s="532" t="str">
        <f>IF(AND(Projektgrundlagen!$I$25,'D Leistungen'!M222=TRUE),'D Leistungen'!I222,"")</f>
        <v/>
      </c>
      <c r="E239" s="532" t="str">
        <f>IF(AND(Projektgrundlagen!$I$25,'D Leistungen'!M222=TRUE),'D Leistungen'!J222,"")</f>
        <v/>
      </c>
      <c r="F239" s="532" t="str">
        <f>IF(AND(Projektgrundlagen!$I$25,'D Leistungen'!M222=TRUE),'D Leistungen'!K222,"")</f>
        <v/>
      </c>
    </row>
    <row r="240" spans="2:6">
      <c r="B240" t="str">
        <f>IF(AND(Projektgrundlagen!$I$25,'D Leistungen'!M223=TRUE),'D Leistungen'!C223&amp;" "&amp;'D Leistungen'!F223&amp;" "&amp;'D Leistungen'!F224&amp;" "&amp;'D Leistungen'!F225,"")</f>
        <v/>
      </c>
      <c r="C240" s="532" t="str">
        <f>IF(AND(Projektgrundlagen!$I$25,'D Leistungen'!M223=TRUE),'D Leistungen'!H223,"")</f>
        <v/>
      </c>
      <c r="D240" s="532" t="str">
        <f>IF(AND(Projektgrundlagen!$I$25,'D Leistungen'!M223=TRUE),'D Leistungen'!I223,"")</f>
        <v/>
      </c>
      <c r="E240" s="532" t="str">
        <f>IF(AND(Projektgrundlagen!$I$25,'D Leistungen'!M223=TRUE),'D Leistungen'!J223,"")</f>
        <v/>
      </c>
      <c r="F240" s="532" t="str">
        <f>IF(AND(Projektgrundlagen!$I$25,'D Leistungen'!M223=TRUE),'D Leistungen'!K223,"")</f>
        <v/>
      </c>
    </row>
    <row r="241" spans="2:6">
      <c r="B241" t="str">
        <f>IF(AND(Projektgrundlagen!$I$25,'D Leistungen'!M224=TRUE),'D Leistungen'!C224&amp;" "&amp;'D Leistungen'!F224&amp;" "&amp;'D Leistungen'!F225&amp;" "&amp;'D Leistungen'!F226,"")</f>
        <v/>
      </c>
      <c r="C241" s="532" t="str">
        <f>IF(AND(Projektgrundlagen!$I$25,'D Leistungen'!M224=TRUE),'D Leistungen'!H224,"")</f>
        <v/>
      </c>
      <c r="D241" s="532" t="str">
        <f>IF(AND(Projektgrundlagen!$I$25,'D Leistungen'!M224=TRUE),'D Leistungen'!I224,"")</f>
        <v/>
      </c>
      <c r="E241" s="532" t="str">
        <f>IF(AND(Projektgrundlagen!$I$25,'D Leistungen'!M224=TRUE),'D Leistungen'!J224,"")</f>
        <v/>
      </c>
      <c r="F241" s="532" t="str">
        <f>IF(AND(Projektgrundlagen!$I$25,'D Leistungen'!M224=TRUE),'D Leistungen'!K224,"")</f>
        <v/>
      </c>
    </row>
    <row r="242" spans="2:6">
      <c r="B242" t="str">
        <f>IF(AND(Projektgrundlagen!$I$25,'D Leistungen'!M225=TRUE),'D Leistungen'!C225&amp;" "&amp;'D Leistungen'!F225&amp;" "&amp;'D Leistungen'!F226&amp;" "&amp;'D Leistungen'!F227,"")</f>
        <v/>
      </c>
      <c r="C242" s="532" t="str">
        <f>IF(AND(Projektgrundlagen!$I$25,'D Leistungen'!M225=TRUE),'D Leistungen'!H225,"")</f>
        <v/>
      </c>
      <c r="D242" s="532" t="str">
        <f>IF(AND(Projektgrundlagen!$I$25,'D Leistungen'!M225=TRUE),'D Leistungen'!I225,"")</f>
        <v/>
      </c>
      <c r="E242" s="532" t="str">
        <f>IF(AND(Projektgrundlagen!$I$25,'D Leistungen'!M225=TRUE),'D Leistungen'!J225,"")</f>
        <v/>
      </c>
      <c r="F242" s="532" t="str">
        <f>IF(AND(Projektgrundlagen!$I$25,'D Leistungen'!M225=TRUE),'D Leistungen'!K225,"")</f>
        <v/>
      </c>
    </row>
    <row r="243" spans="2:6">
      <c r="B243" t="str">
        <f>IF(AND(Projektgrundlagen!$I$25,'D Leistungen'!M226=TRUE),'D Leistungen'!C226&amp;" "&amp;'D Leistungen'!F226&amp;" "&amp;'D Leistungen'!F227&amp;" "&amp;'D Leistungen'!F228,"")</f>
        <v/>
      </c>
      <c r="C243" s="532" t="str">
        <f>IF(AND(Projektgrundlagen!$I$25,'D Leistungen'!M226=TRUE),'D Leistungen'!H226,"")</f>
        <v/>
      </c>
      <c r="D243" s="532" t="str">
        <f>IF(AND(Projektgrundlagen!$I$25,'D Leistungen'!M226=TRUE),'D Leistungen'!I226,"")</f>
        <v/>
      </c>
      <c r="E243" s="532" t="str">
        <f>IF(AND(Projektgrundlagen!$I$25,'D Leistungen'!M226=TRUE),'D Leistungen'!J226,"")</f>
        <v/>
      </c>
      <c r="F243" s="532" t="str">
        <f>IF(AND(Projektgrundlagen!$I$25,'D Leistungen'!M226=TRUE),'D Leistungen'!K226,"")</f>
        <v/>
      </c>
    </row>
    <row r="244" spans="2:6">
      <c r="B244" t="str">
        <f>IF(AND(Projektgrundlagen!$I$25,'D Leistungen'!M227=TRUE),'D Leistungen'!C227&amp;" "&amp;'D Leistungen'!F227&amp;" "&amp;'D Leistungen'!F228&amp;" "&amp;'D Leistungen'!F229,"")</f>
        <v/>
      </c>
      <c r="C244" s="532" t="str">
        <f>IF(AND(Projektgrundlagen!$I$25,'D Leistungen'!M227=TRUE),'D Leistungen'!H227,"")</f>
        <v/>
      </c>
      <c r="D244" s="532" t="str">
        <f>IF(AND(Projektgrundlagen!$I$25,'D Leistungen'!M227=TRUE),'D Leistungen'!I227,"")</f>
        <v/>
      </c>
      <c r="E244" s="532" t="str">
        <f>IF(AND(Projektgrundlagen!$I$25,'D Leistungen'!M227=TRUE),'D Leistungen'!J227,"")</f>
        <v/>
      </c>
      <c r="F244" s="532" t="str">
        <f>IF(AND(Projektgrundlagen!$I$25,'D Leistungen'!M227=TRUE),'D Leistungen'!K227,"")</f>
        <v/>
      </c>
    </row>
    <row r="245" spans="2:6">
      <c r="B245" t="str">
        <f>IF(AND(Projektgrundlagen!$I$25,'D Leistungen'!M228=TRUE),'D Leistungen'!C228&amp;" "&amp;'D Leistungen'!F228&amp;" "&amp;'D Leistungen'!F229&amp;" "&amp;'D Leistungen'!F230,"")</f>
        <v/>
      </c>
      <c r="C245" s="532" t="str">
        <f>IF(AND(Projektgrundlagen!$I$25,'D Leistungen'!M228=TRUE),'D Leistungen'!H228,"")</f>
        <v/>
      </c>
      <c r="D245" s="532" t="str">
        <f>IF(AND(Projektgrundlagen!$I$25,'D Leistungen'!M228=TRUE),'D Leistungen'!I228,"")</f>
        <v/>
      </c>
      <c r="E245" s="532" t="str">
        <f>IF(AND(Projektgrundlagen!$I$25,'D Leistungen'!M228=TRUE),'D Leistungen'!J228,"")</f>
        <v/>
      </c>
      <c r="F245" s="532" t="str">
        <f>IF(AND(Projektgrundlagen!$I$25,'D Leistungen'!M228=TRUE),'D Leistungen'!K228,"")</f>
        <v/>
      </c>
    </row>
    <row r="246" spans="2:6">
      <c r="B246" t="str">
        <f>IF(AND(Projektgrundlagen!$I$25,'D Leistungen'!M229=TRUE),'D Leistungen'!C229&amp;" "&amp;'D Leistungen'!F229&amp;" "&amp;'D Leistungen'!F230&amp;" "&amp;'D Leistungen'!F231,"")</f>
        <v/>
      </c>
      <c r="C246" s="532" t="str">
        <f>IF(AND(Projektgrundlagen!$I$25,'D Leistungen'!M229=TRUE),'D Leistungen'!H229,"")</f>
        <v/>
      </c>
      <c r="D246" s="532" t="str">
        <f>IF(AND(Projektgrundlagen!$I$25,'D Leistungen'!M229=TRUE),'D Leistungen'!I229,"")</f>
        <v/>
      </c>
      <c r="E246" s="532" t="str">
        <f>IF(AND(Projektgrundlagen!$I$25,'D Leistungen'!M229=TRUE),'D Leistungen'!J229,"")</f>
        <v/>
      </c>
      <c r="F246" s="532" t="str">
        <f>IF(AND(Projektgrundlagen!$I$25,'D Leistungen'!M229=TRUE),'D Leistungen'!K229,"")</f>
        <v/>
      </c>
    </row>
    <row r="247" spans="2:6">
      <c r="B247" t="str">
        <f>IF(AND(Projektgrundlagen!$I$25,'D Leistungen'!M230=TRUE),'D Leistungen'!C230&amp;" "&amp;'D Leistungen'!F230&amp;" "&amp;'D Leistungen'!F231&amp;" "&amp;'D Leistungen'!F232,"")</f>
        <v/>
      </c>
      <c r="C247" s="532" t="str">
        <f>IF(AND(Projektgrundlagen!$I$25,'D Leistungen'!M230=TRUE),'D Leistungen'!H230,"")</f>
        <v/>
      </c>
      <c r="D247" s="532" t="str">
        <f>IF(AND(Projektgrundlagen!$I$25,'D Leistungen'!M230=TRUE),'D Leistungen'!I230,"")</f>
        <v/>
      </c>
      <c r="E247" s="532" t="str">
        <f>IF(AND(Projektgrundlagen!$I$25,'D Leistungen'!M230=TRUE),'D Leistungen'!J230,"")</f>
        <v/>
      </c>
      <c r="F247" s="532" t="str">
        <f>IF(AND(Projektgrundlagen!$I$25,'D Leistungen'!M230=TRUE),'D Leistungen'!K230,"")</f>
        <v/>
      </c>
    </row>
    <row r="248" spans="2:6">
      <c r="B248" t="str">
        <f>IF(AND(Projektgrundlagen!$I$25,'D Leistungen'!M231=TRUE),'D Leistungen'!C231&amp;" "&amp;'D Leistungen'!F231&amp;" "&amp;'D Leistungen'!F232&amp;" "&amp;'D Leistungen'!F233,"")</f>
        <v/>
      </c>
      <c r="C248" s="532" t="str">
        <f>IF(AND(Projektgrundlagen!$I$25,'D Leistungen'!M231=TRUE),'D Leistungen'!H231,"")</f>
        <v/>
      </c>
      <c r="D248" s="532" t="str">
        <f>IF(AND(Projektgrundlagen!$I$25,'D Leistungen'!M231=TRUE),'D Leistungen'!I231,"")</f>
        <v/>
      </c>
      <c r="E248" s="532" t="str">
        <f>IF(AND(Projektgrundlagen!$I$25,'D Leistungen'!M231=TRUE),'D Leistungen'!J231,"")</f>
        <v/>
      </c>
      <c r="F248" s="532" t="str">
        <f>IF(AND(Projektgrundlagen!$I$25,'D Leistungen'!M231=TRUE),'D Leistungen'!K231,"")</f>
        <v/>
      </c>
    </row>
    <row r="249" spans="2:6">
      <c r="B249" t="str">
        <f>IF(AND(Projektgrundlagen!$I$25,'D Leistungen'!M232=TRUE),'D Leistungen'!C232&amp;" "&amp;'D Leistungen'!F232&amp;" "&amp;'D Leistungen'!F233&amp;" "&amp;'D Leistungen'!F234,"")</f>
        <v/>
      </c>
      <c r="C249" s="532" t="str">
        <f>IF(AND(Projektgrundlagen!$I$25,'D Leistungen'!M232=TRUE),'D Leistungen'!H232,"")</f>
        <v/>
      </c>
      <c r="D249" s="532" t="str">
        <f>IF(AND(Projektgrundlagen!$I$25,'D Leistungen'!M232=TRUE),'D Leistungen'!I232,"")</f>
        <v/>
      </c>
      <c r="E249" s="532" t="str">
        <f>IF(AND(Projektgrundlagen!$I$25,'D Leistungen'!M232=TRUE),'D Leistungen'!J232,"")</f>
        <v/>
      </c>
      <c r="F249" s="532" t="str">
        <f>IF(AND(Projektgrundlagen!$I$25,'D Leistungen'!M232=TRUE),'D Leistungen'!K232,"")</f>
        <v/>
      </c>
    </row>
    <row r="250" spans="2:6">
      <c r="B250" t="str">
        <f>IF(AND(Projektgrundlagen!$I$25,'D Leistungen'!M233=TRUE),'D Leistungen'!C233&amp;" "&amp;'D Leistungen'!F233&amp;" "&amp;'D Leistungen'!F234&amp;" "&amp;'D Leistungen'!F235,"")</f>
        <v/>
      </c>
      <c r="C250" s="532" t="str">
        <f>IF(AND(Projektgrundlagen!$I$25,'D Leistungen'!M233=TRUE),'D Leistungen'!H233,"")</f>
        <v/>
      </c>
      <c r="D250" s="532" t="str">
        <f>IF(AND(Projektgrundlagen!$I$25,'D Leistungen'!M233=TRUE),'D Leistungen'!I233,"")</f>
        <v/>
      </c>
      <c r="E250" s="532" t="str">
        <f>IF(AND(Projektgrundlagen!$I$25,'D Leistungen'!M233=TRUE),'D Leistungen'!J233,"")</f>
        <v/>
      </c>
      <c r="F250" s="532" t="str">
        <f>IF(AND(Projektgrundlagen!$I$25,'D Leistungen'!M233=TRUE),'D Leistungen'!K233,"")</f>
        <v/>
      </c>
    </row>
    <row r="251" spans="2:6">
      <c r="B251" t="str">
        <f>IF(AND(Projektgrundlagen!$I$25,'D Leistungen'!M234=TRUE),'D Leistungen'!C234&amp;" "&amp;'D Leistungen'!F234&amp;" "&amp;'D Leistungen'!F235&amp;" "&amp;'D Leistungen'!F236,"")</f>
        <v/>
      </c>
      <c r="C251" s="532" t="str">
        <f>IF(AND(Projektgrundlagen!$I$25,'D Leistungen'!M234=TRUE),'D Leistungen'!H234,"")</f>
        <v/>
      </c>
      <c r="D251" s="532" t="str">
        <f>IF(AND(Projektgrundlagen!$I$25,'D Leistungen'!M234=TRUE),'D Leistungen'!I234,"")</f>
        <v/>
      </c>
      <c r="E251" s="532" t="str">
        <f>IF(AND(Projektgrundlagen!$I$25,'D Leistungen'!M234=TRUE),'D Leistungen'!J234,"")</f>
        <v/>
      </c>
      <c r="F251" s="532" t="str">
        <f>IF(AND(Projektgrundlagen!$I$25,'D Leistungen'!M234=TRUE),'D Leistungen'!K234,"")</f>
        <v/>
      </c>
    </row>
    <row r="252" spans="2:6">
      <c r="B252" t="str">
        <f>IF(AND(Projektgrundlagen!$I$25,'D Leistungen'!M235=TRUE),'D Leistungen'!C235&amp;" "&amp;'D Leistungen'!F235&amp;" "&amp;'D Leistungen'!F236&amp;" "&amp;'D Leistungen'!F237,"")</f>
        <v/>
      </c>
      <c r="C252" s="532" t="str">
        <f>IF(AND(Projektgrundlagen!$I$25,'D Leistungen'!M235=TRUE),'D Leistungen'!H235,"")</f>
        <v/>
      </c>
      <c r="D252" s="532" t="str">
        <f>IF(AND(Projektgrundlagen!$I$25,'D Leistungen'!M235=TRUE),'D Leistungen'!I235,"")</f>
        <v/>
      </c>
      <c r="E252" s="532" t="str">
        <f>IF(AND(Projektgrundlagen!$I$25,'D Leistungen'!M235=TRUE),'D Leistungen'!J235,"")</f>
        <v/>
      </c>
      <c r="F252" s="532" t="str">
        <f>IF(AND(Projektgrundlagen!$I$25,'D Leistungen'!M235=TRUE),'D Leistungen'!K235,"")</f>
        <v/>
      </c>
    </row>
    <row r="253" spans="2:6">
      <c r="B253" t="str">
        <f>IF(AND(Projektgrundlagen!$I$25,'D Leistungen'!M236=TRUE),'D Leistungen'!C236&amp;" "&amp;'D Leistungen'!F236&amp;" "&amp;'D Leistungen'!F237&amp;" "&amp;'D Leistungen'!F238,"")</f>
        <v/>
      </c>
      <c r="C253" s="532" t="str">
        <f>IF(AND(Projektgrundlagen!$I$25,'D Leistungen'!M236=TRUE),'D Leistungen'!H236,"")</f>
        <v/>
      </c>
      <c r="D253" s="532" t="str">
        <f>IF(AND(Projektgrundlagen!$I$25,'D Leistungen'!M236=TRUE),'D Leistungen'!I236,"")</f>
        <v/>
      </c>
      <c r="E253" s="532" t="str">
        <f>IF(AND(Projektgrundlagen!$I$25,'D Leistungen'!M236=TRUE),'D Leistungen'!J236,"")</f>
        <v/>
      </c>
      <c r="F253" s="532" t="str">
        <f>IF(AND(Projektgrundlagen!$I$25,'D Leistungen'!M236=TRUE),'D Leistungen'!K236,"")</f>
        <v/>
      </c>
    </row>
    <row r="254" spans="2:6">
      <c r="B254" t="str">
        <f>IF(AND(Projektgrundlagen!$I$25,'D Leistungen'!M237=TRUE),'D Leistungen'!C237&amp;" "&amp;'D Leistungen'!F237&amp;" "&amp;'D Leistungen'!F238&amp;" "&amp;'D Leistungen'!F239,"")</f>
        <v/>
      </c>
      <c r="C254" s="532" t="str">
        <f>IF(AND(Projektgrundlagen!$I$25,'D Leistungen'!M237=TRUE),'D Leistungen'!H237,"")</f>
        <v/>
      </c>
      <c r="D254" s="532" t="str">
        <f>IF(AND(Projektgrundlagen!$I$25,'D Leistungen'!M237=TRUE),'D Leistungen'!I237,"")</f>
        <v/>
      </c>
      <c r="E254" s="532" t="str">
        <f>IF(AND(Projektgrundlagen!$I$25,'D Leistungen'!M237=TRUE),'D Leistungen'!J237,"")</f>
        <v/>
      </c>
      <c r="F254" s="532" t="str">
        <f>IF(AND(Projektgrundlagen!$I$25,'D Leistungen'!M237=TRUE),'D Leistungen'!K237,"")</f>
        <v/>
      </c>
    </row>
    <row r="255" spans="2:6">
      <c r="B255" t="str">
        <f>IF(AND(Projektgrundlagen!$I$25,'D Leistungen'!M238=TRUE),'D Leistungen'!C238&amp;" "&amp;'D Leistungen'!F238&amp;" "&amp;'D Leistungen'!F239&amp;" "&amp;'D Leistungen'!F240,"")</f>
        <v/>
      </c>
      <c r="C255" s="532" t="str">
        <f>IF(AND(Projektgrundlagen!$I$25,'D Leistungen'!M238=TRUE),'D Leistungen'!H238,"")</f>
        <v/>
      </c>
      <c r="D255" s="532" t="str">
        <f>IF(AND(Projektgrundlagen!$I$25,'D Leistungen'!M238=TRUE),'D Leistungen'!I238,"")</f>
        <v/>
      </c>
      <c r="E255" s="532" t="str">
        <f>IF(AND(Projektgrundlagen!$I$25,'D Leistungen'!M238=TRUE),'D Leistungen'!J238,"")</f>
        <v/>
      </c>
      <c r="F255" s="532" t="str">
        <f>IF(AND(Projektgrundlagen!$I$25,'D Leistungen'!M238=TRUE),'D Leistungen'!K238,"")</f>
        <v/>
      </c>
    </row>
    <row r="256" spans="2:6">
      <c r="B256" t="str">
        <f>IF(AND(Projektgrundlagen!$I$25,'D Leistungen'!M239=TRUE),'D Leistungen'!C239&amp;" "&amp;'D Leistungen'!F239&amp;" "&amp;'D Leistungen'!F240&amp;" "&amp;'D Leistungen'!F241,"")</f>
        <v/>
      </c>
      <c r="C256" s="532" t="str">
        <f>IF(AND(Projektgrundlagen!$I$25,'D Leistungen'!M239=TRUE),'D Leistungen'!H239,"")</f>
        <v/>
      </c>
      <c r="D256" s="532" t="str">
        <f>IF(AND(Projektgrundlagen!$I$25,'D Leistungen'!M239=TRUE),'D Leistungen'!I239,"")</f>
        <v/>
      </c>
      <c r="E256" s="532" t="str">
        <f>IF(AND(Projektgrundlagen!$I$25,'D Leistungen'!M239=TRUE),'D Leistungen'!J239,"")</f>
        <v/>
      </c>
      <c r="F256" s="532" t="str">
        <f>IF(AND(Projektgrundlagen!$I$25,'D Leistungen'!M239=TRUE),'D Leistungen'!K239,"")</f>
        <v/>
      </c>
    </row>
    <row r="257" spans="2:6">
      <c r="B257" t="str">
        <f>IF(AND(Projektgrundlagen!$I$25,'D Leistungen'!M240=TRUE),'D Leistungen'!C240&amp;" "&amp;'D Leistungen'!F240&amp;" "&amp;'D Leistungen'!F241&amp;" "&amp;'D Leistungen'!F242,"")</f>
        <v/>
      </c>
      <c r="C257" s="532" t="str">
        <f>IF(AND(Projektgrundlagen!$I$25,'D Leistungen'!M240=TRUE),'D Leistungen'!H240,"")</f>
        <v/>
      </c>
      <c r="D257" s="532" t="str">
        <f>IF(AND(Projektgrundlagen!$I$25,'D Leistungen'!M240=TRUE),'D Leistungen'!I240,"")</f>
        <v/>
      </c>
      <c r="E257" s="532" t="str">
        <f>IF(AND(Projektgrundlagen!$I$25,'D Leistungen'!M240=TRUE),'D Leistungen'!J240,"")</f>
        <v/>
      </c>
      <c r="F257" s="532" t="str">
        <f>IF(AND(Projektgrundlagen!$I$25,'D Leistungen'!M240=TRUE),'D Leistungen'!K240,"")</f>
        <v/>
      </c>
    </row>
    <row r="258" spans="2:6">
      <c r="B258" t="str">
        <f>IF(AND(Projektgrundlagen!$I$25,'D Leistungen'!M241=TRUE),'D Leistungen'!C241&amp;" "&amp;'D Leistungen'!F241&amp;" "&amp;'D Leistungen'!F242&amp;" "&amp;'D Leistungen'!F243,"")</f>
        <v/>
      </c>
      <c r="C258" s="532" t="str">
        <f>IF(AND(Projektgrundlagen!$I$25,'D Leistungen'!M241=TRUE),'D Leistungen'!H241,"")</f>
        <v/>
      </c>
      <c r="D258" s="532" t="str">
        <f>IF(AND(Projektgrundlagen!$I$25,'D Leistungen'!M241=TRUE),'D Leistungen'!I241,"")</f>
        <v/>
      </c>
      <c r="E258" s="532" t="str">
        <f>IF(AND(Projektgrundlagen!$I$25,'D Leistungen'!M241=TRUE),'D Leistungen'!J241,"")</f>
        <v/>
      </c>
      <c r="F258" s="532" t="str">
        <f>IF(AND(Projektgrundlagen!$I$25,'D Leistungen'!M241=TRUE),'D Leistungen'!K241,"")</f>
        <v/>
      </c>
    </row>
    <row r="259" spans="2:6">
      <c r="B259" t="str">
        <f>IF(AND(Projektgrundlagen!$I$25,'D Leistungen'!M242=TRUE),'D Leistungen'!C242&amp;" "&amp;'D Leistungen'!F242&amp;" "&amp;'D Leistungen'!F243&amp;" "&amp;'D Leistungen'!F244,"")</f>
        <v/>
      </c>
      <c r="C259" s="532" t="str">
        <f>IF(AND(Projektgrundlagen!$I$25,'D Leistungen'!M242=TRUE),'D Leistungen'!H242,"")</f>
        <v/>
      </c>
      <c r="D259" s="532" t="str">
        <f>IF(AND(Projektgrundlagen!$I$25,'D Leistungen'!M242=TRUE),'D Leistungen'!I242,"")</f>
        <v/>
      </c>
      <c r="E259" s="532" t="str">
        <f>IF(AND(Projektgrundlagen!$I$25,'D Leistungen'!M242=TRUE),'D Leistungen'!J242,"")</f>
        <v/>
      </c>
      <c r="F259" s="532" t="str">
        <f>IF(AND(Projektgrundlagen!$I$25,'D Leistungen'!M242=TRUE),'D Leistungen'!K242,"")</f>
        <v/>
      </c>
    </row>
    <row r="260" spans="2:6">
      <c r="B260" t="str">
        <f>IF(AND(Projektgrundlagen!$I$25,'D Leistungen'!M243=TRUE),'D Leistungen'!C243&amp;" "&amp;'D Leistungen'!F243&amp;" "&amp;'D Leistungen'!F244&amp;" "&amp;'D Leistungen'!F245,"")</f>
        <v/>
      </c>
      <c r="C260" s="532" t="str">
        <f>IF(AND(Projektgrundlagen!$I$25,'D Leistungen'!M243=TRUE),'D Leistungen'!H243,"")</f>
        <v/>
      </c>
      <c r="D260" s="532" t="str">
        <f>IF(AND(Projektgrundlagen!$I$25,'D Leistungen'!M243=TRUE),'D Leistungen'!I243,"")</f>
        <v/>
      </c>
      <c r="E260" s="532" t="str">
        <f>IF(AND(Projektgrundlagen!$I$25,'D Leistungen'!M243=TRUE),'D Leistungen'!J243,"")</f>
        <v/>
      </c>
      <c r="F260" s="532" t="str">
        <f>IF(AND(Projektgrundlagen!$I$25,'D Leistungen'!M243=TRUE),'D Leistungen'!K243,"")</f>
        <v/>
      </c>
    </row>
    <row r="261" spans="2:6">
      <c r="B261" t="str">
        <f>IF(AND(Projektgrundlagen!$I$25,'D Leistungen'!M244=TRUE),'D Leistungen'!C244&amp;" "&amp;'D Leistungen'!F244&amp;" "&amp;'D Leistungen'!F245&amp;" "&amp;'D Leistungen'!F246,"")</f>
        <v/>
      </c>
      <c r="C261" s="532" t="str">
        <f>IF(AND(Projektgrundlagen!$I$25,'D Leistungen'!M244=TRUE),'D Leistungen'!H244,"")</f>
        <v/>
      </c>
      <c r="D261" s="532" t="str">
        <f>IF(AND(Projektgrundlagen!$I$25,'D Leistungen'!M244=TRUE),'D Leistungen'!I244,"")</f>
        <v/>
      </c>
      <c r="E261" s="532" t="str">
        <f>IF(AND(Projektgrundlagen!$I$25,'D Leistungen'!M244=TRUE),'D Leistungen'!J244,"")</f>
        <v/>
      </c>
      <c r="F261" s="532" t="str">
        <f>IF(AND(Projektgrundlagen!$I$25,'D Leistungen'!M244=TRUE),'D Leistungen'!K244,"")</f>
        <v/>
      </c>
    </row>
    <row r="262" spans="2:6">
      <c r="B262" t="str">
        <f>IF(AND(Projektgrundlagen!$I$25,'D Leistungen'!M245=TRUE),'D Leistungen'!C245&amp;" "&amp;'D Leistungen'!F245&amp;" "&amp;'D Leistungen'!F246&amp;" "&amp;'D Leistungen'!F247,"")</f>
        <v/>
      </c>
      <c r="C262" s="532" t="str">
        <f>IF(AND(Projektgrundlagen!$I$25,'D Leistungen'!M245=TRUE),'D Leistungen'!H245,"")</f>
        <v/>
      </c>
      <c r="D262" s="532" t="str">
        <f>IF(AND(Projektgrundlagen!$I$25,'D Leistungen'!M245=TRUE),'D Leistungen'!I245,"")</f>
        <v/>
      </c>
      <c r="E262" s="532" t="str">
        <f>IF(AND(Projektgrundlagen!$I$25,'D Leistungen'!M245=TRUE),'D Leistungen'!J245,"")</f>
        <v/>
      </c>
      <c r="F262" s="532" t="str">
        <f>IF(AND(Projektgrundlagen!$I$25,'D Leistungen'!M245=TRUE),'D Leistungen'!K245,"")</f>
        <v/>
      </c>
    </row>
    <row r="263" spans="2:6">
      <c r="B263" t="str">
        <f>IF(AND(Projektgrundlagen!$I$25,'D Leistungen'!M246=TRUE),'D Leistungen'!C246&amp;" "&amp;'D Leistungen'!F246&amp;" "&amp;'D Leistungen'!F247&amp;" "&amp;'D Leistungen'!F248,"")</f>
        <v/>
      </c>
      <c r="C263" s="532" t="str">
        <f>IF(AND(Projektgrundlagen!$I$25,'D Leistungen'!M246=TRUE),'D Leistungen'!H246,"")</f>
        <v/>
      </c>
      <c r="D263" s="532" t="str">
        <f>IF(AND(Projektgrundlagen!$I$25,'D Leistungen'!M246=TRUE),'D Leistungen'!I246,"")</f>
        <v/>
      </c>
      <c r="E263" s="532" t="str">
        <f>IF(AND(Projektgrundlagen!$I$25,'D Leistungen'!M246=TRUE),'D Leistungen'!J246,"")</f>
        <v/>
      </c>
      <c r="F263" s="532" t="str">
        <f>IF(AND(Projektgrundlagen!$I$25,'D Leistungen'!M246=TRUE),'D Leistungen'!K246,"")</f>
        <v/>
      </c>
    </row>
    <row r="264" spans="2:6">
      <c r="B264" t="str">
        <f>IF(AND(Projektgrundlagen!$I$25,'D Leistungen'!M247=TRUE),'D Leistungen'!C247&amp;" "&amp;'D Leistungen'!F247&amp;" "&amp;'D Leistungen'!F248&amp;" "&amp;'D Leistungen'!F249,"")</f>
        <v/>
      </c>
      <c r="C264" s="532" t="str">
        <f>IF(AND(Projektgrundlagen!$I$25,'D Leistungen'!M247=TRUE),'D Leistungen'!H247,"")</f>
        <v/>
      </c>
      <c r="D264" s="532" t="str">
        <f>IF(AND(Projektgrundlagen!$I$25,'D Leistungen'!M247=TRUE),'D Leistungen'!I247,"")</f>
        <v/>
      </c>
      <c r="E264" s="532" t="str">
        <f>IF(AND(Projektgrundlagen!$I$25,'D Leistungen'!M247=TRUE),'D Leistungen'!J247,"")</f>
        <v/>
      </c>
      <c r="F264" s="532" t="str">
        <f>IF(AND(Projektgrundlagen!$I$25,'D Leistungen'!M247=TRUE),'D Leistungen'!K247,"")</f>
        <v/>
      </c>
    </row>
    <row r="265" spans="2:6">
      <c r="B265" t="str">
        <f>IF(AND(Projektgrundlagen!$I$25,'D Leistungen'!M248=TRUE),'D Leistungen'!C248&amp;" "&amp;'D Leistungen'!F248&amp;" "&amp;'D Leistungen'!F249&amp;" "&amp;'D Leistungen'!F250,"")</f>
        <v/>
      </c>
      <c r="C265" s="532" t="str">
        <f>IF(AND(Projektgrundlagen!$I$25,'D Leistungen'!M248=TRUE),'D Leistungen'!H248,"")</f>
        <v/>
      </c>
      <c r="D265" s="532" t="str">
        <f>IF(AND(Projektgrundlagen!$I$25,'D Leistungen'!M248=TRUE),'D Leistungen'!I248,"")</f>
        <v/>
      </c>
      <c r="E265" s="532" t="str">
        <f>IF(AND(Projektgrundlagen!$I$25,'D Leistungen'!M248=TRUE),'D Leistungen'!J248,"")</f>
        <v/>
      </c>
      <c r="F265" s="532" t="str">
        <f>IF(AND(Projektgrundlagen!$I$25,'D Leistungen'!M248=TRUE),'D Leistungen'!K248,"")</f>
        <v/>
      </c>
    </row>
    <row r="266" spans="2:6">
      <c r="B266" t="str">
        <f>IF(AND(Projektgrundlagen!$I$25,'D Leistungen'!M249=TRUE),'D Leistungen'!C249&amp;" "&amp;'D Leistungen'!F249&amp;" "&amp;'D Leistungen'!F250&amp;" "&amp;'D Leistungen'!F251,"")</f>
        <v/>
      </c>
      <c r="C266" s="532" t="str">
        <f>IF(AND(Projektgrundlagen!$I$25,'D Leistungen'!M249=TRUE),'D Leistungen'!H249,"")</f>
        <v/>
      </c>
      <c r="D266" s="532" t="str">
        <f>IF(AND(Projektgrundlagen!$I$25,'D Leistungen'!M249=TRUE),'D Leistungen'!I249,"")</f>
        <v/>
      </c>
      <c r="E266" s="532" t="str">
        <f>IF(AND(Projektgrundlagen!$I$25,'D Leistungen'!M249=TRUE),'D Leistungen'!J249,"")</f>
        <v/>
      </c>
      <c r="F266" s="532" t="str">
        <f>IF(AND(Projektgrundlagen!$I$25,'D Leistungen'!M249=TRUE),'D Leistungen'!K249,"")</f>
        <v/>
      </c>
    </row>
    <row r="267" spans="2:6">
      <c r="B267" t="str">
        <f>IF(AND(Projektgrundlagen!$I$25,'D Leistungen'!M250=TRUE),'D Leistungen'!C250&amp;" "&amp;'D Leistungen'!F250&amp;" "&amp;'D Leistungen'!F251&amp;" "&amp;'D Leistungen'!F252,"")</f>
        <v/>
      </c>
      <c r="C267" s="532" t="str">
        <f>IF(AND(Projektgrundlagen!$I$25,'D Leistungen'!M250=TRUE),'D Leistungen'!H250,"")</f>
        <v/>
      </c>
      <c r="D267" s="532" t="str">
        <f>IF(AND(Projektgrundlagen!$I$25,'D Leistungen'!M250=TRUE),'D Leistungen'!I250,"")</f>
        <v/>
      </c>
      <c r="E267" s="532" t="str">
        <f>IF(AND(Projektgrundlagen!$I$25,'D Leistungen'!M250=TRUE),'D Leistungen'!J250,"")</f>
        <v/>
      </c>
      <c r="F267" s="532" t="str">
        <f>IF(AND(Projektgrundlagen!$I$25,'D Leistungen'!M250=TRUE),'D Leistungen'!K250,"")</f>
        <v/>
      </c>
    </row>
    <row r="268" spans="2:6">
      <c r="B268" t="str">
        <f>IF(AND(Projektgrundlagen!$I$25,'D Leistungen'!M251=TRUE),'D Leistungen'!C251&amp;" "&amp;'D Leistungen'!F251&amp;" "&amp;'D Leistungen'!F252&amp;" "&amp;'D Leistungen'!F253,"")</f>
        <v/>
      </c>
      <c r="C268" s="532" t="str">
        <f>IF(AND(Projektgrundlagen!$I$25,'D Leistungen'!M251=TRUE),'D Leistungen'!H251,"")</f>
        <v/>
      </c>
      <c r="D268" s="532" t="str">
        <f>IF(AND(Projektgrundlagen!$I$25,'D Leistungen'!M251=TRUE),'D Leistungen'!I251,"")</f>
        <v/>
      </c>
      <c r="E268" s="532" t="str">
        <f>IF(AND(Projektgrundlagen!$I$25,'D Leistungen'!M251=TRUE),'D Leistungen'!J251,"")</f>
        <v/>
      </c>
      <c r="F268" s="532" t="str">
        <f>IF(AND(Projektgrundlagen!$I$25,'D Leistungen'!M251=TRUE),'D Leistungen'!K251,"")</f>
        <v/>
      </c>
    </row>
    <row r="269" spans="2:6">
      <c r="B269" t="str">
        <f>IF(AND(Projektgrundlagen!$I$25,'D Leistungen'!M252=TRUE),'D Leistungen'!C252&amp;" "&amp;'D Leistungen'!F252&amp;" "&amp;'D Leistungen'!F253&amp;" "&amp;'D Leistungen'!F254,"")</f>
        <v/>
      </c>
      <c r="C269" s="532" t="str">
        <f>IF(AND(Projektgrundlagen!$I$25,'D Leistungen'!M252=TRUE),'D Leistungen'!H252,"")</f>
        <v/>
      </c>
      <c r="D269" s="532" t="str">
        <f>IF(AND(Projektgrundlagen!$I$25,'D Leistungen'!M252=TRUE),'D Leistungen'!I252,"")</f>
        <v/>
      </c>
      <c r="E269" s="532" t="str">
        <f>IF(AND(Projektgrundlagen!$I$25,'D Leistungen'!M252=TRUE),'D Leistungen'!J252,"")</f>
        <v/>
      </c>
      <c r="F269" s="532" t="str">
        <f>IF(AND(Projektgrundlagen!$I$25,'D Leistungen'!M252=TRUE),'D Leistungen'!K252,"")</f>
        <v/>
      </c>
    </row>
    <row r="270" spans="2:6">
      <c r="B270" t="str">
        <f>IF(AND(Projektgrundlagen!$I$25,'D Leistungen'!M253=TRUE),'D Leistungen'!C253&amp;" "&amp;'D Leistungen'!F253&amp;" "&amp;'D Leistungen'!F254&amp;" "&amp;'D Leistungen'!F255,"")</f>
        <v/>
      </c>
      <c r="C270" s="532" t="str">
        <f>IF(AND(Projektgrundlagen!$I$25,'D Leistungen'!M253=TRUE),'D Leistungen'!H253,"")</f>
        <v/>
      </c>
      <c r="D270" s="532" t="str">
        <f>IF(AND(Projektgrundlagen!$I$25,'D Leistungen'!M253=TRUE),'D Leistungen'!I253,"")</f>
        <v/>
      </c>
      <c r="E270" s="532" t="str">
        <f>IF(AND(Projektgrundlagen!$I$25,'D Leistungen'!M253=TRUE),'D Leistungen'!J253,"")</f>
        <v/>
      </c>
      <c r="F270" s="532" t="str">
        <f>IF(AND(Projektgrundlagen!$I$25,'D Leistungen'!M253=TRUE),'D Leistungen'!K253,"")</f>
        <v/>
      </c>
    </row>
    <row r="271" spans="2:6">
      <c r="B271" t="str">
        <f>IF(AND(Projektgrundlagen!$I$25,'D Leistungen'!M254=TRUE),'D Leistungen'!C254&amp;" "&amp;'D Leistungen'!F254&amp;" "&amp;'D Leistungen'!F255&amp;" "&amp;'D Leistungen'!F256,"")</f>
        <v/>
      </c>
      <c r="C271" s="532" t="str">
        <f>IF(AND(Projektgrundlagen!$I$25,'D Leistungen'!M254=TRUE),'D Leistungen'!H254,"")</f>
        <v/>
      </c>
      <c r="D271" s="532" t="str">
        <f>IF(AND(Projektgrundlagen!$I$25,'D Leistungen'!M254=TRUE),'D Leistungen'!I254,"")</f>
        <v/>
      </c>
      <c r="E271" s="532" t="str">
        <f>IF(AND(Projektgrundlagen!$I$25,'D Leistungen'!M254=TRUE),'D Leistungen'!J254,"")</f>
        <v/>
      </c>
      <c r="F271" s="532" t="str">
        <f>IF(AND(Projektgrundlagen!$I$25,'D Leistungen'!M254=TRUE),'D Leistungen'!K254,"")</f>
        <v/>
      </c>
    </row>
    <row r="272" spans="2:6">
      <c r="B272" t="str">
        <f>IF(AND(Projektgrundlagen!$I$25,'D Leistungen'!M255=TRUE),'D Leistungen'!C255&amp;" "&amp;'D Leistungen'!F255&amp;" "&amp;'D Leistungen'!F256&amp;" "&amp;'D Leistungen'!F257,"")</f>
        <v/>
      </c>
      <c r="C272" s="532" t="str">
        <f>IF(AND(Projektgrundlagen!$I$25,'D Leistungen'!M255=TRUE),'D Leistungen'!H255,"")</f>
        <v/>
      </c>
      <c r="D272" s="532" t="str">
        <f>IF(AND(Projektgrundlagen!$I$25,'D Leistungen'!M255=TRUE),'D Leistungen'!I255,"")</f>
        <v/>
      </c>
      <c r="E272" s="532" t="str">
        <f>IF(AND(Projektgrundlagen!$I$25,'D Leistungen'!M255=TRUE),'D Leistungen'!J255,"")</f>
        <v/>
      </c>
      <c r="F272" s="532" t="str">
        <f>IF(AND(Projektgrundlagen!$I$25,'D Leistungen'!M255=TRUE),'D Leistungen'!K255,"")</f>
        <v/>
      </c>
    </row>
    <row r="273" spans="2:6">
      <c r="B273" t="str">
        <f>IF(AND(Projektgrundlagen!$I$25,'D Leistungen'!M256=TRUE),'D Leistungen'!C256&amp;" "&amp;'D Leistungen'!F256&amp;" "&amp;'D Leistungen'!F257&amp;" "&amp;'D Leistungen'!F258,"")</f>
        <v/>
      </c>
      <c r="C273" s="532" t="str">
        <f>IF(AND(Projektgrundlagen!$I$25,'D Leistungen'!M256=TRUE),'D Leistungen'!H256,"")</f>
        <v/>
      </c>
      <c r="D273" s="532" t="str">
        <f>IF(AND(Projektgrundlagen!$I$25,'D Leistungen'!M256=TRUE),'D Leistungen'!I256,"")</f>
        <v/>
      </c>
      <c r="E273" s="532" t="str">
        <f>IF(AND(Projektgrundlagen!$I$25,'D Leistungen'!M256=TRUE),'D Leistungen'!J256,"")</f>
        <v/>
      </c>
      <c r="F273" s="532" t="str">
        <f>IF(AND(Projektgrundlagen!$I$25,'D Leistungen'!M256=TRUE),'D Leistungen'!K256,"")</f>
        <v/>
      </c>
    </row>
    <row r="274" spans="2:6">
      <c r="B274" t="str">
        <f>IF(AND(Projektgrundlagen!$I$25,'D Leistungen'!M257=TRUE),'D Leistungen'!C257&amp;" "&amp;'D Leistungen'!F257&amp;" "&amp;'D Leistungen'!F258&amp;" "&amp;'D Leistungen'!F259,"")</f>
        <v/>
      </c>
      <c r="C274" s="532" t="str">
        <f>IF(AND(Projektgrundlagen!$I$25,'D Leistungen'!M257=TRUE),'D Leistungen'!H257,"")</f>
        <v/>
      </c>
      <c r="D274" s="532" t="str">
        <f>IF(AND(Projektgrundlagen!$I$25,'D Leistungen'!M257=TRUE),'D Leistungen'!I257,"")</f>
        <v/>
      </c>
      <c r="E274" s="532" t="str">
        <f>IF(AND(Projektgrundlagen!$I$25,'D Leistungen'!M257=TRUE),'D Leistungen'!J257,"")</f>
        <v/>
      </c>
      <c r="F274" s="532" t="str">
        <f>IF(AND(Projektgrundlagen!$I$25,'D Leistungen'!M257=TRUE),'D Leistungen'!K257,"")</f>
        <v/>
      </c>
    </row>
    <row r="275" spans="2:6">
      <c r="B275" t="str">
        <f>IF(AND(Projektgrundlagen!$I$25,'D Leistungen'!M258=TRUE),'D Leistungen'!C258&amp;" "&amp;'D Leistungen'!F258&amp;" "&amp;'D Leistungen'!F259&amp;" "&amp;'D Leistungen'!F260,"")</f>
        <v/>
      </c>
      <c r="C275" s="532" t="str">
        <f>IF(AND(Projektgrundlagen!$I$25,'D Leistungen'!M258=TRUE),'D Leistungen'!H258,"")</f>
        <v/>
      </c>
      <c r="D275" s="532" t="str">
        <f>IF(AND(Projektgrundlagen!$I$25,'D Leistungen'!M258=TRUE),'D Leistungen'!I258,"")</f>
        <v/>
      </c>
      <c r="E275" s="532" t="str">
        <f>IF(AND(Projektgrundlagen!$I$25,'D Leistungen'!M258=TRUE),'D Leistungen'!J258,"")</f>
        <v/>
      </c>
      <c r="F275" s="532" t="str">
        <f>IF(AND(Projektgrundlagen!$I$25,'D Leistungen'!M258=TRUE),'D Leistungen'!K258,"")</f>
        <v/>
      </c>
    </row>
    <row r="276" spans="2:6">
      <c r="B276" t="str">
        <f>IF(AND(Projektgrundlagen!$I$25,'D Leistungen'!M259=TRUE),'D Leistungen'!C259&amp;" "&amp;'D Leistungen'!F259&amp;" "&amp;'D Leistungen'!F260&amp;" "&amp;'D Leistungen'!F261,"")</f>
        <v/>
      </c>
      <c r="C276" s="532" t="str">
        <f>IF(AND(Projektgrundlagen!$I$25,'D Leistungen'!M259=TRUE),'D Leistungen'!H259,"")</f>
        <v/>
      </c>
      <c r="D276" s="532" t="str">
        <f>IF(AND(Projektgrundlagen!$I$25,'D Leistungen'!M259=TRUE),'D Leistungen'!I259,"")</f>
        <v/>
      </c>
      <c r="E276" s="532" t="str">
        <f>IF(AND(Projektgrundlagen!$I$25,'D Leistungen'!M259=TRUE),'D Leistungen'!J259,"")</f>
        <v/>
      </c>
      <c r="F276" s="532" t="str">
        <f>IF(AND(Projektgrundlagen!$I$25,'D Leistungen'!M259=TRUE),'D Leistungen'!K259,"")</f>
        <v/>
      </c>
    </row>
    <row r="277" spans="2:6">
      <c r="B277" t="str">
        <f>IF(AND(Projektgrundlagen!$I$25,'D Leistungen'!M260=TRUE),'D Leistungen'!C260&amp;" "&amp;'D Leistungen'!F260&amp;" "&amp;'D Leistungen'!F261&amp;" "&amp;'D Leistungen'!F262,"")</f>
        <v/>
      </c>
      <c r="C277" s="532" t="str">
        <f>IF(AND(Projektgrundlagen!$I$25,'D Leistungen'!M260=TRUE),'D Leistungen'!H260,"")</f>
        <v/>
      </c>
      <c r="D277" s="532" t="str">
        <f>IF(AND(Projektgrundlagen!$I$25,'D Leistungen'!M260=TRUE),'D Leistungen'!I260,"")</f>
        <v/>
      </c>
      <c r="E277" s="532" t="str">
        <f>IF(AND(Projektgrundlagen!$I$25,'D Leistungen'!M260=TRUE),'D Leistungen'!J260,"")</f>
        <v/>
      </c>
      <c r="F277" s="532" t="str">
        <f>IF(AND(Projektgrundlagen!$I$25,'D Leistungen'!M260=TRUE),'D Leistungen'!K260,"")</f>
        <v/>
      </c>
    </row>
    <row r="278" spans="2:6">
      <c r="B278" t="str">
        <f>IF(AND(Projektgrundlagen!$I$25,'D Leistungen'!M261=TRUE),'D Leistungen'!C261&amp;" "&amp;'D Leistungen'!F261&amp;" "&amp;'D Leistungen'!F262&amp;" "&amp;'D Leistungen'!F263,"")</f>
        <v/>
      </c>
      <c r="C278" s="532" t="str">
        <f>IF(AND(Projektgrundlagen!$I$25,'D Leistungen'!M261=TRUE),'D Leistungen'!H261,"")</f>
        <v/>
      </c>
      <c r="D278" s="532" t="str">
        <f>IF(AND(Projektgrundlagen!$I$25,'D Leistungen'!M261=TRUE),'D Leistungen'!I261,"")</f>
        <v/>
      </c>
      <c r="E278" s="532" t="str">
        <f>IF(AND(Projektgrundlagen!$I$25,'D Leistungen'!M261=TRUE),'D Leistungen'!J261,"")</f>
        <v/>
      </c>
      <c r="F278" s="532" t="str">
        <f>IF(AND(Projektgrundlagen!$I$25,'D Leistungen'!M261=TRUE),'D Leistungen'!K261,"")</f>
        <v/>
      </c>
    </row>
    <row r="279" spans="2:6">
      <c r="B279" t="str">
        <f>IF(AND(Projektgrundlagen!$I$25,'D Leistungen'!M262=TRUE),'D Leistungen'!C262&amp;" "&amp;'D Leistungen'!F262&amp;" "&amp;'D Leistungen'!F263&amp;" "&amp;'D Leistungen'!F264,"")</f>
        <v/>
      </c>
      <c r="C279" s="532" t="str">
        <f>IF(AND(Projektgrundlagen!$I$25,'D Leistungen'!M262=TRUE),'D Leistungen'!H262,"")</f>
        <v/>
      </c>
      <c r="D279" s="532" t="str">
        <f>IF(AND(Projektgrundlagen!$I$25,'D Leistungen'!M262=TRUE),'D Leistungen'!I262,"")</f>
        <v/>
      </c>
      <c r="E279" s="532" t="str">
        <f>IF(AND(Projektgrundlagen!$I$25,'D Leistungen'!M262=TRUE),'D Leistungen'!J262,"")</f>
        <v/>
      </c>
      <c r="F279" s="532" t="str">
        <f>IF(AND(Projektgrundlagen!$I$25,'D Leistungen'!M262=TRUE),'D Leistungen'!K262,"")</f>
        <v/>
      </c>
    </row>
    <row r="280" spans="2:6">
      <c r="B280" t="str">
        <f>IF(AND(Projektgrundlagen!$I$25,'D Leistungen'!M263=TRUE),'D Leistungen'!C263&amp;" "&amp;'D Leistungen'!F263&amp;" "&amp;'D Leistungen'!F264&amp;" "&amp;'D Leistungen'!F265,"")</f>
        <v/>
      </c>
      <c r="C280" s="532" t="str">
        <f>IF(AND(Projektgrundlagen!$I$25,'D Leistungen'!M263=TRUE),'D Leistungen'!H263,"")</f>
        <v/>
      </c>
      <c r="D280" s="532" t="str">
        <f>IF(AND(Projektgrundlagen!$I$25,'D Leistungen'!M263=TRUE),'D Leistungen'!I263,"")</f>
        <v/>
      </c>
      <c r="E280" s="532" t="str">
        <f>IF(AND(Projektgrundlagen!$I$25,'D Leistungen'!M263=TRUE),'D Leistungen'!J263,"")</f>
        <v/>
      </c>
      <c r="F280" s="532" t="str">
        <f>IF(AND(Projektgrundlagen!$I$25,'D Leistungen'!M263=TRUE),'D Leistungen'!K263,"")</f>
        <v/>
      </c>
    </row>
    <row r="281" spans="2:6">
      <c r="B281" t="str">
        <f>IF(AND(Projektgrundlagen!$I$25,'D Leistungen'!M264=TRUE),'D Leistungen'!C264&amp;" "&amp;'D Leistungen'!F264&amp;" "&amp;'D Leistungen'!F265&amp;" "&amp;'D Leistungen'!F266,"")</f>
        <v/>
      </c>
      <c r="C281" s="532" t="str">
        <f>IF(AND(Projektgrundlagen!$I$25,'D Leistungen'!M264=TRUE),'D Leistungen'!H264,"")</f>
        <v/>
      </c>
      <c r="D281" s="532" t="str">
        <f>IF(AND(Projektgrundlagen!$I$25,'D Leistungen'!M264=TRUE),'D Leistungen'!I264,"")</f>
        <v/>
      </c>
      <c r="E281" s="532" t="str">
        <f>IF(AND(Projektgrundlagen!$I$25,'D Leistungen'!M264=TRUE),'D Leistungen'!J264,"")</f>
        <v/>
      </c>
      <c r="F281" s="532" t="str">
        <f>IF(AND(Projektgrundlagen!$I$25,'D Leistungen'!M264=TRUE),'D Leistungen'!K264,"")</f>
        <v/>
      </c>
    </row>
    <row r="282" spans="2:6">
      <c r="B282" t="str">
        <f>IF(AND(Projektgrundlagen!$I$25,'D Leistungen'!M265=TRUE),'D Leistungen'!C265&amp;" "&amp;'D Leistungen'!F265&amp;" "&amp;'D Leistungen'!F266&amp;" "&amp;'D Leistungen'!F267,"")</f>
        <v/>
      </c>
      <c r="C282" s="532" t="str">
        <f>IF(AND(Projektgrundlagen!$I$25,'D Leistungen'!M265=TRUE),'D Leistungen'!H265,"")</f>
        <v/>
      </c>
      <c r="D282" s="532" t="str">
        <f>IF(AND(Projektgrundlagen!$I$25,'D Leistungen'!M265=TRUE),'D Leistungen'!I265,"")</f>
        <v/>
      </c>
      <c r="E282" s="532" t="str">
        <f>IF(AND(Projektgrundlagen!$I$25,'D Leistungen'!M265=TRUE),'D Leistungen'!J265,"")</f>
        <v/>
      </c>
      <c r="F282" s="532" t="str">
        <f>IF(AND(Projektgrundlagen!$I$25,'D Leistungen'!M265=TRUE),'D Leistungen'!K265,"")</f>
        <v/>
      </c>
    </row>
    <row r="283" spans="2:6">
      <c r="B283" t="str">
        <f>IF(AND(Projektgrundlagen!$I$25,'D Leistungen'!M266=TRUE),'D Leistungen'!C266&amp;" "&amp;'D Leistungen'!F266&amp;" "&amp;'D Leistungen'!F267&amp;" "&amp;'D Leistungen'!F268,"")</f>
        <v/>
      </c>
      <c r="C283" s="532" t="str">
        <f>IF(AND(Projektgrundlagen!$I$25,'D Leistungen'!M266=TRUE),'D Leistungen'!H266,"")</f>
        <v/>
      </c>
      <c r="D283" s="532" t="str">
        <f>IF(AND(Projektgrundlagen!$I$25,'D Leistungen'!M266=TRUE),'D Leistungen'!I266,"")</f>
        <v/>
      </c>
      <c r="E283" s="532" t="str">
        <f>IF(AND(Projektgrundlagen!$I$25,'D Leistungen'!M266=TRUE),'D Leistungen'!J266,"")</f>
        <v/>
      </c>
      <c r="F283" s="532" t="str">
        <f>IF(AND(Projektgrundlagen!$I$25,'D Leistungen'!M266=TRUE),'D Leistungen'!K266,"")</f>
        <v/>
      </c>
    </row>
    <row r="284" spans="2:6">
      <c r="B284" t="str">
        <f>IF(AND(Projektgrundlagen!$I$25,'D Leistungen'!M267=TRUE),'D Leistungen'!C267&amp;" "&amp;'D Leistungen'!F267&amp;" "&amp;'D Leistungen'!F268&amp;" "&amp;'D Leistungen'!F269,"")</f>
        <v/>
      </c>
      <c r="C284" s="532" t="str">
        <f>IF(AND(Projektgrundlagen!$I$25,'D Leistungen'!M267=TRUE),'D Leistungen'!H267,"")</f>
        <v/>
      </c>
      <c r="D284" s="532" t="str">
        <f>IF(AND(Projektgrundlagen!$I$25,'D Leistungen'!M267=TRUE),'D Leistungen'!I267,"")</f>
        <v/>
      </c>
      <c r="E284" s="532" t="str">
        <f>IF(AND(Projektgrundlagen!$I$25,'D Leistungen'!M267=TRUE),'D Leistungen'!J267,"")</f>
        <v/>
      </c>
      <c r="F284" s="532" t="str">
        <f>IF(AND(Projektgrundlagen!$I$25,'D Leistungen'!M267=TRUE),'D Leistungen'!K267,"")</f>
        <v/>
      </c>
    </row>
    <row r="285" spans="2:6">
      <c r="B285" t="str">
        <f>IF(AND(Projektgrundlagen!$I$25,'D Leistungen'!M268=TRUE),'D Leistungen'!C268&amp;" "&amp;'D Leistungen'!F268&amp;" "&amp;'D Leistungen'!F269&amp;" "&amp;'D Leistungen'!F270,"")</f>
        <v/>
      </c>
      <c r="C285" s="532" t="str">
        <f>IF(AND(Projektgrundlagen!$I$25,'D Leistungen'!M268=TRUE),'D Leistungen'!H268,"")</f>
        <v/>
      </c>
      <c r="D285" s="532" t="str">
        <f>IF(AND(Projektgrundlagen!$I$25,'D Leistungen'!M268=TRUE),'D Leistungen'!I268,"")</f>
        <v/>
      </c>
      <c r="E285" s="532" t="str">
        <f>IF(AND(Projektgrundlagen!$I$25,'D Leistungen'!M268=TRUE),'D Leistungen'!J268,"")</f>
        <v/>
      </c>
      <c r="F285" s="532" t="str">
        <f>IF(AND(Projektgrundlagen!$I$25,'D Leistungen'!M268=TRUE),'D Leistungen'!K268,"")</f>
        <v/>
      </c>
    </row>
    <row r="286" spans="2:6">
      <c r="B286" t="str">
        <f>IF(AND(Projektgrundlagen!$I$25,'D Leistungen'!M269=TRUE),'D Leistungen'!C269&amp;" "&amp;'D Leistungen'!F269&amp;" "&amp;'D Leistungen'!F270&amp;" "&amp;'D Leistungen'!F271,"")</f>
        <v/>
      </c>
      <c r="C286" s="532" t="str">
        <f>IF(AND(Projektgrundlagen!$I$25,'D Leistungen'!M269=TRUE),'D Leistungen'!H269,"")</f>
        <v/>
      </c>
      <c r="D286" s="532" t="str">
        <f>IF(AND(Projektgrundlagen!$I$25,'D Leistungen'!M269=TRUE),'D Leistungen'!I269,"")</f>
        <v/>
      </c>
      <c r="E286" s="532" t="str">
        <f>IF(AND(Projektgrundlagen!$I$25,'D Leistungen'!M269=TRUE),'D Leistungen'!J269,"")</f>
        <v/>
      </c>
      <c r="F286" s="532" t="str">
        <f>IF(AND(Projektgrundlagen!$I$25,'D Leistungen'!M269=TRUE),'D Leistungen'!K269,"")</f>
        <v/>
      </c>
    </row>
    <row r="287" spans="2:6">
      <c r="B287" t="str">
        <f>IF(AND(Projektgrundlagen!$I$25,'D Leistungen'!M270=TRUE),'D Leistungen'!C270&amp;" "&amp;'D Leistungen'!F270&amp;" "&amp;'D Leistungen'!F271&amp;" "&amp;'D Leistungen'!F272,"")</f>
        <v/>
      </c>
      <c r="C287" s="532" t="str">
        <f>IF(AND(Projektgrundlagen!$I$25,'D Leistungen'!M270=TRUE),'D Leistungen'!H270,"")</f>
        <v/>
      </c>
      <c r="D287" s="532" t="str">
        <f>IF(AND(Projektgrundlagen!$I$25,'D Leistungen'!M270=TRUE),'D Leistungen'!I270,"")</f>
        <v/>
      </c>
      <c r="E287" s="532" t="str">
        <f>IF(AND(Projektgrundlagen!$I$25,'D Leistungen'!M270=TRUE),'D Leistungen'!J270,"")</f>
        <v/>
      </c>
      <c r="F287" s="532" t="str">
        <f>IF(AND(Projektgrundlagen!$I$25,'D Leistungen'!M270=TRUE),'D Leistungen'!K270,"")</f>
        <v/>
      </c>
    </row>
    <row r="288" spans="2:6">
      <c r="B288" t="str">
        <f>IF(AND(Projektgrundlagen!$I$25,'D Leistungen'!M271=TRUE),'D Leistungen'!C271&amp;" "&amp;'D Leistungen'!F271&amp;" "&amp;'D Leistungen'!F272&amp;" "&amp;'D Leistungen'!F273,"")</f>
        <v/>
      </c>
      <c r="C288" s="532" t="str">
        <f>IF(AND(Projektgrundlagen!$I$25,'D Leistungen'!M271=TRUE),'D Leistungen'!H271,"")</f>
        <v/>
      </c>
      <c r="D288" s="532" t="str">
        <f>IF(AND(Projektgrundlagen!$I$25,'D Leistungen'!M271=TRUE),'D Leistungen'!I271,"")</f>
        <v/>
      </c>
      <c r="E288" s="532" t="str">
        <f>IF(AND(Projektgrundlagen!$I$25,'D Leistungen'!M271=TRUE),'D Leistungen'!J271,"")</f>
        <v/>
      </c>
      <c r="F288" s="532" t="str">
        <f>IF(AND(Projektgrundlagen!$I$25,'D Leistungen'!M271=TRUE),'D Leistungen'!K271,"")</f>
        <v/>
      </c>
    </row>
    <row r="289" spans="2:6">
      <c r="B289" t="str">
        <f>IF(AND(Projektgrundlagen!$I$25,'D Leistungen'!M272=TRUE),'D Leistungen'!C272&amp;" "&amp;'D Leistungen'!F272&amp;" "&amp;'D Leistungen'!F273&amp;" "&amp;'D Leistungen'!F274,"")</f>
        <v/>
      </c>
      <c r="C289" s="532" t="str">
        <f>IF(AND(Projektgrundlagen!$I$25,'D Leistungen'!M272=TRUE),'D Leistungen'!H272,"")</f>
        <v/>
      </c>
      <c r="D289" s="532" t="str">
        <f>IF(AND(Projektgrundlagen!$I$25,'D Leistungen'!M272=TRUE),'D Leistungen'!I272,"")</f>
        <v/>
      </c>
      <c r="E289" s="532" t="str">
        <f>IF(AND(Projektgrundlagen!$I$25,'D Leistungen'!M272=TRUE),'D Leistungen'!J272,"")</f>
        <v/>
      </c>
      <c r="F289" s="532" t="str">
        <f>IF(AND(Projektgrundlagen!$I$25,'D Leistungen'!M272=TRUE),'D Leistungen'!K272,"")</f>
        <v/>
      </c>
    </row>
    <row r="290" spans="2:6">
      <c r="B290" t="str">
        <f>IF(AND(Projektgrundlagen!$I$25,'D Leistungen'!M273=TRUE),'D Leistungen'!C273&amp;" "&amp;'D Leistungen'!F273&amp;" "&amp;'D Leistungen'!F274&amp;" "&amp;'D Leistungen'!F275,"")</f>
        <v/>
      </c>
      <c r="C290" s="532" t="str">
        <f>IF(AND(Projektgrundlagen!$I$25,'D Leistungen'!M273=TRUE),'D Leistungen'!H273,"")</f>
        <v/>
      </c>
      <c r="D290" s="532" t="str">
        <f>IF(AND(Projektgrundlagen!$I$25,'D Leistungen'!M273=TRUE),'D Leistungen'!I273,"")</f>
        <v/>
      </c>
      <c r="E290" s="532" t="str">
        <f>IF(AND(Projektgrundlagen!$I$25,'D Leistungen'!M273=TRUE),'D Leistungen'!J273,"")</f>
        <v/>
      </c>
      <c r="F290" s="532" t="str">
        <f>IF(AND(Projektgrundlagen!$I$25,'D Leistungen'!M273=TRUE),'D Leistungen'!K273,"")</f>
        <v/>
      </c>
    </row>
    <row r="291" spans="2:6">
      <c r="B291" t="str">
        <f>IF(AND(Projektgrundlagen!$I$25,'D Leistungen'!M274=TRUE),'D Leistungen'!C274&amp;" "&amp;'D Leistungen'!F274&amp;" "&amp;'D Leistungen'!F275&amp;" "&amp;'D Leistungen'!F276,"")</f>
        <v/>
      </c>
      <c r="C291" s="532" t="str">
        <f>IF(AND(Projektgrundlagen!$I$25,'D Leistungen'!M274=TRUE),'D Leistungen'!H274,"")</f>
        <v/>
      </c>
      <c r="D291" s="532" t="str">
        <f>IF(AND(Projektgrundlagen!$I$25,'D Leistungen'!M274=TRUE),'D Leistungen'!I274,"")</f>
        <v/>
      </c>
      <c r="E291" s="532" t="str">
        <f>IF(AND(Projektgrundlagen!$I$25,'D Leistungen'!M274=TRUE),'D Leistungen'!J274,"")</f>
        <v/>
      </c>
      <c r="F291" s="532" t="str">
        <f>IF(AND(Projektgrundlagen!$I$25,'D Leistungen'!M274=TRUE),'D Leistungen'!K274,"")</f>
        <v/>
      </c>
    </row>
    <row r="292" spans="2:6">
      <c r="B292" t="str">
        <f>IF(AND(Projektgrundlagen!$I$25,'D Leistungen'!M275=TRUE),'D Leistungen'!C275&amp;" "&amp;'D Leistungen'!F275&amp;" "&amp;'D Leistungen'!F276&amp;" "&amp;'D Leistungen'!F277,"")</f>
        <v/>
      </c>
      <c r="C292" s="532" t="str">
        <f>IF(AND(Projektgrundlagen!$I$25,'D Leistungen'!M275=TRUE),'D Leistungen'!H275,"")</f>
        <v/>
      </c>
      <c r="D292" s="532" t="str">
        <f>IF(AND(Projektgrundlagen!$I$25,'D Leistungen'!M275=TRUE),'D Leistungen'!I275,"")</f>
        <v/>
      </c>
      <c r="E292" s="532" t="str">
        <f>IF(AND(Projektgrundlagen!$I$25,'D Leistungen'!M275=TRUE),'D Leistungen'!J275,"")</f>
        <v/>
      </c>
      <c r="F292" s="532" t="str">
        <f>IF(AND(Projektgrundlagen!$I$25,'D Leistungen'!M275=TRUE),'D Leistungen'!K275,"")</f>
        <v/>
      </c>
    </row>
    <row r="293" spans="2:6">
      <c r="B293" t="str">
        <f>IF(AND(Projektgrundlagen!$I$25,'D Leistungen'!M276=TRUE),'D Leistungen'!C276&amp;" "&amp;'D Leistungen'!F276&amp;" "&amp;'D Leistungen'!F277&amp;" "&amp;'D Leistungen'!F278,"")</f>
        <v/>
      </c>
      <c r="C293" s="532" t="str">
        <f>IF(AND(Projektgrundlagen!$I$25,'D Leistungen'!M276=TRUE),'D Leistungen'!H276,"")</f>
        <v/>
      </c>
      <c r="D293" s="532" t="str">
        <f>IF(AND(Projektgrundlagen!$I$25,'D Leistungen'!M276=TRUE),'D Leistungen'!I276,"")</f>
        <v/>
      </c>
      <c r="E293" s="532" t="str">
        <f>IF(AND(Projektgrundlagen!$I$25,'D Leistungen'!M276=TRUE),'D Leistungen'!J276,"")</f>
        <v/>
      </c>
      <c r="F293" s="532" t="str">
        <f>IF(AND(Projektgrundlagen!$I$25,'D Leistungen'!M276=TRUE),'D Leistungen'!K276,"")</f>
        <v/>
      </c>
    </row>
    <row r="294" spans="2:6">
      <c r="B294" t="str">
        <f>IF(AND(Projektgrundlagen!$I$25,'D Leistungen'!M277=TRUE),'D Leistungen'!C277&amp;" "&amp;'D Leistungen'!F277&amp;" "&amp;'D Leistungen'!F278&amp;" "&amp;'D Leistungen'!F279,"")</f>
        <v/>
      </c>
      <c r="C294" s="532" t="str">
        <f>IF(AND(Projektgrundlagen!$I$25,'D Leistungen'!M277=TRUE),'D Leistungen'!H277,"")</f>
        <v/>
      </c>
      <c r="D294" s="532" t="str">
        <f>IF(AND(Projektgrundlagen!$I$25,'D Leistungen'!M277=TRUE),'D Leistungen'!I277,"")</f>
        <v/>
      </c>
      <c r="E294" s="532" t="str">
        <f>IF(AND(Projektgrundlagen!$I$25,'D Leistungen'!M277=TRUE),'D Leistungen'!J277,"")</f>
        <v/>
      </c>
      <c r="F294" s="532" t="str">
        <f>IF(AND(Projektgrundlagen!$I$25,'D Leistungen'!M277=TRUE),'D Leistungen'!K277,"")</f>
        <v/>
      </c>
    </row>
    <row r="295" spans="2:6">
      <c r="B295" t="str">
        <f>IF(AND(Projektgrundlagen!$I$25,'D Leistungen'!M278=TRUE),'D Leistungen'!C278&amp;" "&amp;'D Leistungen'!F278&amp;" "&amp;'D Leistungen'!F279&amp;" "&amp;'D Leistungen'!F280,"")</f>
        <v/>
      </c>
      <c r="C295" s="532" t="str">
        <f>IF(AND(Projektgrundlagen!$I$25,'D Leistungen'!M278=TRUE),'D Leistungen'!H278,"")</f>
        <v/>
      </c>
      <c r="D295" s="532" t="str">
        <f>IF(AND(Projektgrundlagen!$I$25,'D Leistungen'!M278=TRUE),'D Leistungen'!I278,"")</f>
        <v/>
      </c>
      <c r="E295" s="532" t="str">
        <f>IF(AND(Projektgrundlagen!$I$25,'D Leistungen'!M278=TRUE),'D Leistungen'!J278,"")</f>
        <v/>
      </c>
      <c r="F295" s="532" t="str">
        <f>IF(AND(Projektgrundlagen!$I$25,'D Leistungen'!M278=TRUE),'D Leistungen'!K278,"")</f>
        <v/>
      </c>
    </row>
    <row r="296" spans="2:6">
      <c r="B296" t="str">
        <f>IF(AND(Projektgrundlagen!$I$25,'D Leistungen'!M279=TRUE),'D Leistungen'!C279&amp;" "&amp;'D Leistungen'!F279&amp;" "&amp;'D Leistungen'!F280&amp;" "&amp;'D Leistungen'!F281,"")</f>
        <v/>
      </c>
      <c r="C296" s="532" t="str">
        <f>IF(AND(Projektgrundlagen!$I$25,'D Leistungen'!M279=TRUE),'D Leistungen'!H279,"")</f>
        <v/>
      </c>
      <c r="D296" s="532" t="str">
        <f>IF(AND(Projektgrundlagen!$I$25,'D Leistungen'!M279=TRUE),'D Leistungen'!I279,"")</f>
        <v/>
      </c>
      <c r="E296" s="532" t="str">
        <f>IF(AND(Projektgrundlagen!$I$25,'D Leistungen'!M279=TRUE),'D Leistungen'!J279,"")</f>
        <v/>
      </c>
      <c r="F296" s="532" t="str">
        <f>IF(AND(Projektgrundlagen!$I$25,'D Leistungen'!M279=TRUE),'D Leistungen'!K279,"")</f>
        <v/>
      </c>
    </row>
    <row r="297" spans="2:6">
      <c r="B297" t="str">
        <f>IF(AND(Projektgrundlagen!$I$25,'D Leistungen'!M280=TRUE),'D Leistungen'!C280&amp;" "&amp;'D Leistungen'!F280&amp;" "&amp;'D Leistungen'!F281&amp;" "&amp;'D Leistungen'!F282,"")</f>
        <v/>
      </c>
      <c r="C297" s="532" t="str">
        <f>IF(AND(Projektgrundlagen!$I$25,'D Leistungen'!M280=TRUE),'D Leistungen'!H280,"")</f>
        <v/>
      </c>
      <c r="D297" s="532" t="str">
        <f>IF(AND(Projektgrundlagen!$I$25,'D Leistungen'!M280=TRUE),'D Leistungen'!I280,"")</f>
        <v/>
      </c>
      <c r="E297" s="532" t="str">
        <f>IF(AND(Projektgrundlagen!$I$25,'D Leistungen'!M280=TRUE),'D Leistungen'!J280,"")</f>
        <v/>
      </c>
      <c r="F297" s="532" t="str">
        <f>IF(AND(Projektgrundlagen!$I$25,'D Leistungen'!M280=TRUE),'D Leistungen'!K280,"")</f>
        <v/>
      </c>
    </row>
    <row r="298" spans="2:6">
      <c r="B298" t="str">
        <f>IF(AND(Projektgrundlagen!$I$25,'D Leistungen'!M281=TRUE),'D Leistungen'!C281&amp;" "&amp;'D Leistungen'!F281&amp;" "&amp;'D Leistungen'!F282&amp;" "&amp;'D Leistungen'!F283,"")</f>
        <v/>
      </c>
      <c r="C298" s="532" t="str">
        <f>IF(AND(Projektgrundlagen!$I$25,'D Leistungen'!M281=TRUE),'D Leistungen'!H281,"")</f>
        <v/>
      </c>
      <c r="D298" s="532" t="str">
        <f>IF(AND(Projektgrundlagen!$I$25,'D Leistungen'!M281=TRUE),'D Leistungen'!I281,"")</f>
        <v/>
      </c>
      <c r="E298" s="532" t="str">
        <f>IF(AND(Projektgrundlagen!$I$25,'D Leistungen'!M281=TRUE),'D Leistungen'!J281,"")</f>
        <v/>
      </c>
      <c r="F298" s="532" t="str">
        <f>IF(AND(Projektgrundlagen!$I$25,'D Leistungen'!M281=TRUE),'D Leistungen'!K281,"")</f>
        <v/>
      </c>
    </row>
    <row r="299" spans="2:6">
      <c r="B299" t="str">
        <f>IF(AND(Projektgrundlagen!$I$25,'D Leistungen'!M282=TRUE),'D Leistungen'!C282&amp;" "&amp;'D Leistungen'!F282&amp;" "&amp;'D Leistungen'!F283&amp;" "&amp;'D Leistungen'!F284,"")</f>
        <v/>
      </c>
      <c r="C299" s="532" t="str">
        <f>IF(AND(Projektgrundlagen!$I$25,'D Leistungen'!M282=TRUE),'D Leistungen'!H282,"")</f>
        <v/>
      </c>
      <c r="D299" s="532" t="str">
        <f>IF(AND(Projektgrundlagen!$I$25,'D Leistungen'!M282=TRUE),'D Leistungen'!I282,"")</f>
        <v/>
      </c>
      <c r="E299" s="532" t="str">
        <f>IF(AND(Projektgrundlagen!$I$25,'D Leistungen'!M282=TRUE),'D Leistungen'!J282,"")</f>
        <v/>
      </c>
      <c r="F299" s="532" t="str">
        <f>IF(AND(Projektgrundlagen!$I$25,'D Leistungen'!M282=TRUE),'D Leistungen'!K282,"")</f>
        <v/>
      </c>
    </row>
    <row r="300" spans="2:6">
      <c r="B300" t="str">
        <f>IF(AND(Projektgrundlagen!$I$25,'D Leistungen'!M283=TRUE),'D Leistungen'!C283&amp;" "&amp;'D Leistungen'!F283&amp;" "&amp;'D Leistungen'!F284&amp;" "&amp;'D Leistungen'!F285,"")</f>
        <v/>
      </c>
      <c r="C300" s="532" t="str">
        <f>IF(AND(Projektgrundlagen!$I$25,'D Leistungen'!M283=TRUE),'D Leistungen'!H283,"")</f>
        <v/>
      </c>
      <c r="D300" s="532" t="str">
        <f>IF(AND(Projektgrundlagen!$I$25,'D Leistungen'!M283=TRUE),'D Leistungen'!I283,"")</f>
        <v/>
      </c>
      <c r="E300" s="532" t="str">
        <f>IF(AND(Projektgrundlagen!$I$25,'D Leistungen'!M283=TRUE),'D Leistungen'!J283,"")</f>
        <v/>
      </c>
      <c r="F300" s="532" t="str">
        <f>IF(AND(Projektgrundlagen!$I$25,'D Leistungen'!M283=TRUE),'D Leistungen'!K283,"")</f>
        <v/>
      </c>
    </row>
    <row r="301" spans="2:6">
      <c r="B301" t="str">
        <f>IF(AND(Projektgrundlagen!$I$25,'D Leistungen'!M284=TRUE),'D Leistungen'!C284&amp;" "&amp;'D Leistungen'!F284&amp;" "&amp;'D Leistungen'!F285&amp;" "&amp;'D Leistungen'!F286,"")</f>
        <v/>
      </c>
      <c r="C301" s="532" t="str">
        <f>IF(AND(Projektgrundlagen!$I$25,'D Leistungen'!M284=TRUE),'D Leistungen'!H284,"")</f>
        <v/>
      </c>
      <c r="D301" s="532" t="str">
        <f>IF(AND(Projektgrundlagen!$I$25,'D Leistungen'!M284=TRUE),'D Leistungen'!I284,"")</f>
        <v/>
      </c>
      <c r="E301" s="532" t="str">
        <f>IF(AND(Projektgrundlagen!$I$25,'D Leistungen'!M284=TRUE),'D Leistungen'!J284,"")</f>
        <v/>
      </c>
      <c r="F301" s="532" t="str">
        <f>IF(AND(Projektgrundlagen!$I$25,'D Leistungen'!M284=TRUE),'D Leistungen'!K284,"")</f>
        <v/>
      </c>
    </row>
    <row r="302" spans="2:6">
      <c r="B302" t="str">
        <f>IF(AND(Projektgrundlagen!$I$25,'D Leistungen'!M285=TRUE),'D Leistungen'!C285&amp;" "&amp;'D Leistungen'!F285&amp;" "&amp;'D Leistungen'!F286&amp;" "&amp;'D Leistungen'!F287,"")</f>
        <v/>
      </c>
      <c r="C302" s="532" t="str">
        <f>IF(AND(Projektgrundlagen!$I$25,'D Leistungen'!M285=TRUE),'D Leistungen'!H285,"")</f>
        <v/>
      </c>
      <c r="D302" s="532" t="str">
        <f>IF(AND(Projektgrundlagen!$I$25,'D Leistungen'!M285=TRUE),'D Leistungen'!I285,"")</f>
        <v/>
      </c>
      <c r="E302" s="532" t="str">
        <f>IF(AND(Projektgrundlagen!$I$25,'D Leistungen'!M285=TRUE),'D Leistungen'!J285,"")</f>
        <v/>
      </c>
      <c r="F302" s="532" t="str">
        <f>IF(AND(Projektgrundlagen!$I$25,'D Leistungen'!M285=TRUE),'D Leistungen'!K285,"")</f>
        <v/>
      </c>
    </row>
    <row r="303" spans="2:6">
      <c r="B303" t="str">
        <f>IF(AND(Projektgrundlagen!$I$25,'D Leistungen'!M286=TRUE),'D Leistungen'!C286&amp;" "&amp;'D Leistungen'!F286&amp;" "&amp;'D Leistungen'!F287&amp;" "&amp;'D Leistungen'!F288,"")</f>
        <v/>
      </c>
      <c r="C303" s="532" t="str">
        <f>IF(AND(Projektgrundlagen!$I$25,'D Leistungen'!M286=TRUE),'D Leistungen'!H286,"")</f>
        <v/>
      </c>
      <c r="D303" s="532" t="str">
        <f>IF(AND(Projektgrundlagen!$I$25,'D Leistungen'!M286=TRUE),'D Leistungen'!I286,"")</f>
        <v/>
      </c>
      <c r="E303" s="532" t="str">
        <f>IF(AND(Projektgrundlagen!$I$25,'D Leistungen'!M286=TRUE),'D Leistungen'!J286,"")</f>
        <v/>
      </c>
      <c r="F303" s="532" t="str">
        <f>IF(AND(Projektgrundlagen!$I$25,'D Leistungen'!M286=TRUE),'D Leistungen'!K286,"")</f>
        <v/>
      </c>
    </row>
    <row r="304" spans="2:6">
      <c r="B304" t="str">
        <f>IF(AND(Projektgrundlagen!$I$25,'D Leistungen'!M287=TRUE),'D Leistungen'!C287&amp;" "&amp;'D Leistungen'!F287&amp;" "&amp;'D Leistungen'!F288&amp;" "&amp;'D Leistungen'!F289,"")</f>
        <v/>
      </c>
      <c r="C304" s="532" t="str">
        <f>IF(AND(Projektgrundlagen!$I$25,'D Leistungen'!M287=TRUE),'D Leistungen'!H287,"")</f>
        <v/>
      </c>
      <c r="D304" s="532" t="str">
        <f>IF(AND(Projektgrundlagen!$I$25,'D Leistungen'!M287=TRUE),'D Leistungen'!I287,"")</f>
        <v/>
      </c>
      <c r="E304" s="532" t="str">
        <f>IF(AND(Projektgrundlagen!$I$25,'D Leistungen'!M287=TRUE),'D Leistungen'!J287,"")</f>
        <v/>
      </c>
      <c r="F304" s="532" t="str">
        <f>IF(AND(Projektgrundlagen!$I$25,'D Leistungen'!M287=TRUE),'D Leistungen'!K287,"")</f>
        <v/>
      </c>
    </row>
    <row r="305" spans="2:6">
      <c r="B305" t="str">
        <f>IF(AND(Projektgrundlagen!$I$25,'D Leistungen'!M288=TRUE),'D Leistungen'!C288&amp;" "&amp;'D Leistungen'!F288&amp;" "&amp;'D Leistungen'!F289&amp;" "&amp;'D Leistungen'!F290,"")</f>
        <v/>
      </c>
      <c r="C305" s="532" t="str">
        <f>IF(AND(Projektgrundlagen!$I$25,'D Leistungen'!M288=TRUE),'D Leistungen'!H288,"")</f>
        <v/>
      </c>
      <c r="D305" s="532" t="str">
        <f>IF(AND(Projektgrundlagen!$I$25,'D Leistungen'!M288=TRUE),'D Leistungen'!I288,"")</f>
        <v/>
      </c>
      <c r="E305" s="532" t="str">
        <f>IF(AND(Projektgrundlagen!$I$25,'D Leistungen'!M288=TRUE),'D Leistungen'!J288,"")</f>
        <v/>
      </c>
      <c r="F305" s="532" t="str">
        <f>IF(AND(Projektgrundlagen!$I$25,'D Leistungen'!M288=TRUE),'D Leistungen'!K288,"")</f>
        <v/>
      </c>
    </row>
    <row r="306" spans="2:6">
      <c r="B306" t="str">
        <f>IF(AND(Projektgrundlagen!$I$25,'D Leistungen'!M289=TRUE),'D Leistungen'!C289&amp;" "&amp;'D Leistungen'!F289&amp;" "&amp;'D Leistungen'!F290&amp;" "&amp;'D Leistungen'!F291,"")</f>
        <v/>
      </c>
      <c r="C306" s="532" t="str">
        <f>IF(AND(Projektgrundlagen!$I$25,'D Leistungen'!M289=TRUE),'D Leistungen'!H289,"")</f>
        <v/>
      </c>
      <c r="D306" s="532" t="str">
        <f>IF(AND(Projektgrundlagen!$I$25,'D Leistungen'!M289=TRUE),'D Leistungen'!I289,"")</f>
        <v/>
      </c>
      <c r="E306" s="532" t="str">
        <f>IF(AND(Projektgrundlagen!$I$25,'D Leistungen'!M289=TRUE),'D Leistungen'!J289,"")</f>
        <v/>
      </c>
      <c r="F306" s="532" t="str">
        <f>IF(AND(Projektgrundlagen!$I$25,'D Leistungen'!M289=TRUE),'D Leistungen'!K289,"")</f>
        <v/>
      </c>
    </row>
    <row r="307" spans="2:6">
      <c r="B307" t="str">
        <f>IF(AND(Projektgrundlagen!$I$25,'D Leistungen'!M290=TRUE),'D Leistungen'!C290&amp;" "&amp;'D Leistungen'!F290&amp;" "&amp;'D Leistungen'!F291&amp;" "&amp;'D Leistungen'!F292,"")</f>
        <v/>
      </c>
      <c r="C307" s="532" t="str">
        <f>IF(AND(Projektgrundlagen!$I$25,'D Leistungen'!M290=TRUE),'D Leistungen'!H290,"")</f>
        <v/>
      </c>
      <c r="D307" s="532" t="str">
        <f>IF(AND(Projektgrundlagen!$I$25,'D Leistungen'!M290=TRUE),'D Leistungen'!I290,"")</f>
        <v/>
      </c>
      <c r="E307" s="532" t="str">
        <f>IF(AND(Projektgrundlagen!$I$25,'D Leistungen'!M290=TRUE),'D Leistungen'!J290,"")</f>
        <v/>
      </c>
      <c r="F307" s="532" t="str">
        <f>IF(AND(Projektgrundlagen!$I$25,'D Leistungen'!M290=TRUE),'D Leistungen'!K290,"")</f>
        <v/>
      </c>
    </row>
    <row r="308" spans="2:6">
      <c r="B308" t="str">
        <f>IF(AND(Projektgrundlagen!$I$25,'D Leistungen'!M291=TRUE),'D Leistungen'!C291&amp;" "&amp;'D Leistungen'!F291&amp;" "&amp;'D Leistungen'!F292&amp;" "&amp;'D Leistungen'!F293,"")</f>
        <v/>
      </c>
      <c r="C308" s="532" t="str">
        <f>IF(AND(Projektgrundlagen!$I$25,'D Leistungen'!M291=TRUE),'D Leistungen'!H291,"")</f>
        <v/>
      </c>
      <c r="D308" s="532" t="str">
        <f>IF(AND(Projektgrundlagen!$I$25,'D Leistungen'!M291=TRUE),'D Leistungen'!I291,"")</f>
        <v/>
      </c>
      <c r="E308" s="532" t="str">
        <f>IF(AND(Projektgrundlagen!$I$25,'D Leistungen'!M291=TRUE),'D Leistungen'!J291,"")</f>
        <v/>
      </c>
      <c r="F308" s="532" t="str">
        <f>IF(AND(Projektgrundlagen!$I$25,'D Leistungen'!M291=TRUE),'D Leistungen'!K291,"")</f>
        <v/>
      </c>
    </row>
    <row r="309" spans="2:6">
      <c r="B309" t="str">
        <f>IF(AND(Projektgrundlagen!$I$25,'D Leistungen'!M292=TRUE),'D Leistungen'!C292&amp;" "&amp;'D Leistungen'!F292&amp;" "&amp;'D Leistungen'!F293&amp;" "&amp;'D Leistungen'!F294,"")</f>
        <v/>
      </c>
      <c r="C309" s="532" t="str">
        <f>IF(AND(Projektgrundlagen!$I$25,'D Leistungen'!M292=TRUE),'D Leistungen'!H292,"")</f>
        <v/>
      </c>
      <c r="D309" s="532" t="str">
        <f>IF(AND(Projektgrundlagen!$I$25,'D Leistungen'!M292=TRUE),'D Leistungen'!I292,"")</f>
        <v/>
      </c>
      <c r="E309" s="532" t="str">
        <f>IF(AND(Projektgrundlagen!$I$25,'D Leistungen'!M292=TRUE),'D Leistungen'!J292,"")</f>
        <v/>
      </c>
      <c r="F309" s="532" t="str">
        <f>IF(AND(Projektgrundlagen!$I$25,'D Leistungen'!M292=TRUE),'D Leistungen'!K292,"")</f>
        <v/>
      </c>
    </row>
    <row r="310" spans="2:6">
      <c r="B310" t="str">
        <f>IF(AND(Projektgrundlagen!$I$25,'D Leistungen'!M293=TRUE),'D Leistungen'!C293&amp;" "&amp;'D Leistungen'!F293&amp;" "&amp;'D Leistungen'!F294&amp;" "&amp;'D Leistungen'!F295,"")</f>
        <v/>
      </c>
      <c r="C310" s="532" t="str">
        <f>IF(AND(Projektgrundlagen!$I$25,'D Leistungen'!M293=TRUE),'D Leistungen'!H293,"")</f>
        <v/>
      </c>
      <c r="D310" s="532" t="str">
        <f>IF(AND(Projektgrundlagen!$I$25,'D Leistungen'!M293=TRUE),'D Leistungen'!I293,"")</f>
        <v/>
      </c>
      <c r="E310" s="532" t="str">
        <f>IF(AND(Projektgrundlagen!$I$25,'D Leistungen'!M293=TRUE),'D Leistungen'!J293,"")</f>
        <v/>
      </c>
      <c r="F310" s="532" t="str">
        <f>IF(AND(Projektgrundlagen!$I$25,'D Leistungen'!M293=TRUE),'D Leistungen'!K293,"")</f>
        <v/>
      </c>
    </row>
    <row r="311" spans="2:6">
      <c r="B311" t="str">
        <f>IF(AND(Projektgrundlagen!$I$25,'D Leistungen'!M294=TRUE),'D Leistungen'!C294&amp;" "&amp;'D Leistungen'!F294&amp;" "&amp;'D Leistungen'!F295&amp;" "&amp;'D Leistungen'!F296,"")</f>
        <v/>
      </c>
      <c r="C311" s="532" t="str">
        <f>IF(AND(Projektgrundlagen!$I$25,'D Leistungen'!M294=TRUE),'D Leistungen'!H294,"")</f>
        <v/>
      </c>
      <c r="D311" s="532" t="str">
        <f>IF(AND(Projektgrundlagen!$I$25,'D Leistungen'!M294=TRUE),'D Leistungen'!I294,"")</f>
        <v/>
      </c>
      <c r="E311" s="532" t="str">
        <f>IF(AND(Projektgrundlagen!$I$25,'D Leistungen'!M294=TRUE),'D Leistungen'!J294,"")</f>
        <v/>
      </c>
      <c r="F311" s="532" t="str">
        <f>IF(AND(Projektgrundlagen!$I$25,'D Leistungen'!M294=TRUE),'D Leistungen'!K294,"")</f>
        <v/>
      </c>
    </row>
    <row r="312" spans="2:6">
      <c r="B312" t="str">
        <f>IF(AND(Projektgrundlagen!$I$25,'D Leistungen'!M295=TRUE),'D Leistungen'!C295&amp;" "&amp;'D Leistungen'!F295&amp;" "&amp;'D Leistungen'!F296&amp;" "&amp;'D Leistungen'!F297,"")</f>
        <v/>
      </c>
      <c r="C312" s="532" t="str">
        <f>IF(AND(Projektgrundlagen!$I$25,'D Leistungen'!M295=TRUE),'D Leistungen'!H295,"")</f>
        <v/>
      </c>
      <c r="D312" s="532" t="str">
        <f>IF(AND(Projektgrundlagen!$I$25,'D Leistungen'!M295=TRUE),'D Leistungen'!I295,"")</f>
        <v/>
      </c>
      <c r="E312" s="532" t="str">
        <f>IF(AND(Projektgrundlagen!$I$25,'D Leistungen'!M295=TRUE),'D Leistungen'!J295,"")</f>
        <v/>
      </c>
      <c r="F312" s="532" t="str">
        <f>IF(AND(Projektgrundlagen!$I$25,'D Leistungen'!M295=TRUE),'D Leistungen'!K295,"")</f>
        <v/>
      </c>
    </row>
    <row r="313" spans="2:6">
      <c r="B313" t="str">
        <f>IF(AND(Projektgrundlagen!$I$25,'D Leistungen'!M296=TRUE),'D Leistungen'!C296&amp;" "&amp;'D Leistungen'!F296&amp;" "&amp;'D Leistungen'!F297&amp;" "&amp;'D Leistungen'!F298,"")</f>
        <v/>
      </c>
      <c r="C313" s="532" t="str">
        <f>IF(AND(Projektgrundlagen!$I$25,'D Leistungen'!M296=TRUE),'D Leistungen'!H296,"")</f>
        <v/>
      </c>
      <c r="D313" s="532" t="str">
        <f>IF(AND(Projektgrundlagen!$I$25,'D Leistungen'!M296=TRUE),'D Leistungen'!I296,"")</f>
        <v/>
      </c>
      <c r="E313" s="532" t="str">
        <f>IF(AND(Projektgrundlagen!$I$25,'D Leistungen'!M296=TRUE),'D Leistungen'!J296,"")</f>
        <v/>
      </c>
      <c r="F313" s="532" t="str">
        <f>IF(AND(Projektgrundlagen!$I$25,'D Leistungen'!M296=TRUE),'D Leistungen'!K296,"")</f>
        <v/>
      </c>
    </row>
    <row r="314" spans="2:6">
      <c r="B314" t="str">
        <f>IF(AND(Projektgrundlagen!$I$25,'D Leistungen'!M297=TRUE),'D Leistungen'!C297&amp;" "&amp;'D Leistungen'!F297&amp;" "&amp;'D Leistungen'!F298&amp;" "&amp;'D Leistungen'!F299,"")</f>
        <v/>
      </c>
      <c r="C314" s="532" t="str">
        <f>IF(AND(Projektgrundlagen!$I$25,'D Leistungen'!M297=TRUE),'D Leistungen'!H297,"")</f>
        <v/>
      </c>
      <c r="D314" s="532" t="str">
        <f>IF(AND(Projektgrundlagen!$I$25,'D Leistungen'!M297=TRUE),'D Leistungen'!I297,"")</f>
        <v/>
      </c>
      <c r="E314" s="532" t="str">
        <f>IF(AND(Projektgrundlagen!$I$25,'D Leistungen'!M297=TRUE),'D Leistungen'!J297,"")</f>
        <v/>
      </c>
      <c r="F314" s="532" t="str">
        <f>IF(AND(Projektgrundlagen!$I$25,'D Leistungen'!M297=TRUE),'D Leistungen'!K297,"")</f>
        <v/>
      </c>
    </row>
    <row r="315" spans="2:6">
      <c r="B315" t="str">
        <f>IF(AND(Projektgrundlagen!$I$25,'D Leistungen'!M298=TRUE),'D Leistungen'!C298&amp;" "&amp;'D Leistungen'!F298&amp;" "&amp;'D Leistungen'!F299&amp;" "&amp;'D Leistungen'!F300,"")</f>
        <v/>
      </c>
      <c r="C315" s="532" t="str">
        <f>IF(AND(Projektgrundlagen!$I$25,'D Leistungen'!M298=TRUE),'D Leistungen'!H298,"")</f>
        <v/>
      </c>
      <c r="D315" s="532" t="str">
        <f>IF(AND(Projektgrundlagen!$I$25,'D Leistungen'!M298=TRUE),'D Leistungen'!I298,"")</f>
        <v/>
      </c>
      <c r="E315" s="532" t="str">
        <f>IF(AND(Projektgrundlagen!$I$25,'D Leistungen'!M298=TRUE),'D Leistungen'!J298,"")</f>
        <v/>
      </c>
      <c r="F315" s="532" t="str">
        <f>IF(AND(Projektgrundlagen!$I$25,'D Leistungen'!M298=TRUE),'D Leistungen'!K298,"")</f>
        <v/>
      </c>
    </row>
    <row r="316" spans="2:6">
      <c r="B316" t="str">
        <f>IF(AND(Projektgrundlagen!$I$25,'D Leistungen'!M299=TRUE),'D Leistungen'!C299&amp;" "&amp;'D Leistungen'!F299&amp;" "&amp;'D Leistungen'!F300&amp;" "&amp;'D Leistungen'!F301,"")</f>
        <v/>
      </c>
      <c r="C316" s="532" t="str">
        <f>IF(AND(Projektgrundlagen!$I$25,'D Leistungen'!M299=TRUE),'D Leistungen'!H299,"")</f>
        <v/>
      </c>
      <c r="D316" s="532" t="str">
        <f>IF(AND(Projektgrundlagen!$I$25,'D Leistungen'!M299=TRUE),'D Leistungen'!I299,"")</f>
        <v/>
      </c>
      <c r="E316" s="532" t="str">
        <f>IF(AND(Projektgrundlagen!$I$25,'D Leistungen'!M299=TRUE),'D Leistungen'!J299,"")</f>
        <v/>
      </c>
      <c r="F316" s="532" t="str">
        <f>IF(AND(Projektgrundlagen!$I$25,'D Leistungen'!M299=TRUE),'D Leistungen'!K299,"")</f>
        <v/>
      </c>
    </row>
    <row r="317" spans="2:6">
      <c r="B317" t="str">
        <f>IF(AND(Projektgrundlagen!$I$25,'D Leistungen'!M300=TRUE),'D Leistungen'!C300&amp;" "&amp;'D Leistungen'!F300&amp;" "&amp;'D Leistungen'!F301&amp;" "&amp;'D Leistungen'!F302,"")</f>
        <v/>
      </c>
      <c r="C317" s="532" t="str">
        <f>IF(AND(Projektgrundlagen!$I$25,'D Leistungen'!M300=TRUE),'D Leistungen'!H300,"")</f>
        <v/>
      </c>
      <c r="D317" s="532" t="str">
        <f>IF(AND(Projektgrundlagen!$I$25,'D Leistungen'!M300=TRUE),'D Leistungen'!I300,"")</f>
        <v/>
      </c>
      <c r="E317" s="532" t="str">
        <f>IF(AND(Projektgrundlagen!$I$25,'D Leistungen'!M300=TRUE),'D Leistungen'!J300,"")</f>
        <v/>
      </c>
      <c r="F317" s="532" t="str">
        <f>IF(AND(Projektgrundlagen!$I$25,'D Leistungen'!M300=TRUE),'D Leistungen'!K300,"")</f>
        <v/>
      </c>
    </row>
    <row r="318" spans="2:6">
      <c r="B318" t="str">
        <f>IF(AND(Projektgrundlagen!$I$25,'D Leistungen'!M301=TRUE),'D Leistungen'!C301&amp;" "&amp;'D Leistungen'!F301&amp;" "&amp;'D Leistungen'!F302&amp;" "&amp;'D Leistungen'!F303,"")</f>
        <v/>
      </c>
      <c r="C318" s="532" t="str">
        <f>IF(AND(Projektgrundlagen!$I$25,'D Leistungen'!M301=TRUE),'D Leistungen'!H301,"")</f>
        <v/>
      </c>
      <c r="D318" s="532" t="str">
        <f>IF(AND(Projektgrundlagen!$I$25,'D Leistungen'!M301=TRUE),'D Leistungen'!I301,"")</f>
        <v/>
      </c>
      <c r="E318" s="532" t="str">
        <f>IF(AND(Projektgrundlagen!$I$25,'D Leistungen'!M301=TRUE),'D Leistungen'!J301,"")</f>
        <v/>
      </c>
      <c r="F318" s="532" t="str">
        <f>IF(AND(Projektgrundlagen!$I$25,'D Leistungen'!M301=TRUE),'D Leistungen'!K301,"")</f>
        <v/>
      </c>
    </row>
    <row r="319" spans="2:6">
      <c r="B319" t="str">
        <f>IF(AND(Projektgrundlagen!$I$25,'D Leistungen'!M302=TRUE),'D Leistungen'!C302&amp;" "&amp;'D Leistungen'!F302&amp;" "&amp;'D Leistungen'!F303&amp;" "&amp;'D Leistungen'!F304,"")</f>
        <v/>
      </c>
      <c r="C319" s="532" t="str">
        <f>IF(AND(Projektgrundlagen!$I$25,'D Leistungen'!M302=TRUE),'D Leistungen'!H302,"")</f>
        <v/>
      </c>
      <c r="D319" s="532" t="str">
        <f>IF(AND(Projektgrundlagen!$I$25,'D Leistungen'!M302=TRUE),'D Leistungen'!I302,"")</f>
        <v/>
      </c>
      <c r="E319" s="532" t="str">
        <f>IF(AND(Projektgrundlagen!$I$25,'D Leistungen'!M302=TRUE),'D Leistungen'!J302,"")</f>
        <v/>
      </c>
      <c r="F319" s="532" t="str">
        <f>IF(AND(Projektgrundlagen!$I$25,'D Leistungen'!M302=TRUE),'D Leistungen'!K302,"")</f>
        <v/>
      </c>
    </row>
    <row r="320" spans="2:6">
      <c r="B320" t="str">
        <f>IF(AND(Projektgrundlagen!$I$25,'D Leistungen'!M303=TRUE),'D Leistungen'!C303&amp;" "&amp;'D Leistungen'!F303&amp;" "&amp;'D Leistungen'!F304&amp;" "&amp;'D Leistungen'!F305,"")</f>
        <v/>
      </c>
      <c r="C320" s="532" t="str">
        <f>IF(AND(Projektgrundlagen!$I$25,'D Leistungen'!M303=TRUE),'D Leistungen'!H303,"")</f>
        <v/>
      </c>
      <c r="D320" s="532" t="str">
        <f>IF(AND(Projektgrundlagen!$I$25,'D Leistungen'!M303=TRUE),'D Leistungen'!I303,"")</f>
        <v/>
      </c>
      <c r="E320" s="532" t="str">
        <f>IF(AND(Projektgrundlagen!$I$25,'D Leistungen'!M303=TRUE),'D Leistungen'!J303,"")</f>
        <v/>
      </c>
      <c r="F320" s="532" t="str">
        <f>IF(AND(Projektgrundlagen!$I$25,'D Leistungen'!M303=TRUE),'D Leistungen'!K303,"")</f>
        <v/>
      </c>
    </row>
    <row r="321" spans="2:6">
      <c r="B321" t="str">
        <f>IF(AND(Projektgrundlagen!$I$25,'D Leistungen'!M304=TRUE),'D Leistungen'!C304&amp;" "&amp;'D Leistungen'!F304&amp;" "&amp;'D Leistungen'!F305&amp;" "&amp;'D Leistungen'!F306,"")</f>
        <v/>
      </c>
      <c r="C321" s="532" t="str">
        <f>IF(AND(Projektgrundlagen!$I$25,'D Leistungen'!M304=TRUE),'D Leistungen'!H304,"")</f>
        <v/>
      </c>
      <c r="D321" s="532" t="str">
        <f>IF(AND(Projektgrundlagen!$I$25,'D Leistungen'!M304=TRUE),'D Leistungen'!I304,"")</f>
        <v/>
      </c>
      <c r="E321" s="532" t="str">
        <f>IF(AND(Projektgrundlagen!$I$25,'D Leistungen'!M304=TRUE),'D Leistungen'!J304,"")</f>
        <v/>
      </c>
      <c r="F321" s="532" t="str">
        <f>IF(AND(Projektgrundlagen!$I$25,'D Leistungen'!M304=TRUE),'D Leistungen'!K304,"")</f>
        <v/>
      </c>
    </row>
    <row r="322" spans="2:6">
      <c r="B322" t="str">
        <f>IF(AND(Projektgrundlagen!$I$25,'D Leistungen'!M305=TRUE),'D Leistungen'!C305&amp;" "&amp;'D Leistungen'!F305&amp;" "&amp;'D Leistungen'!F306&amp;" "&amp;'D Leistungen'!F307,"")</f>
        <v/>
      </c>
      <c r="C322" s="532" t="str">
        <f>IF(AND(Projektgrundlagen!$I$25,'D Leistungen'!M305=TRUE),'D Leistungen'!H305,"")</f>
        <v/>
      </c>
      <c r="D322" s="532" t="str">
        <f>IF(AND(Projektgrundlagen!$I$25,'D Leistungen'!M305=TRUE),'D Leistungen'!I305,"")</f>
        <v/>
      </c>
      <c r="E322" s="532" t="str">
        <f>IF(AND(Projektgrundlagen!$I$25,'D Leistungen'!M305=TRUE),'D Leistungen'!J305,"")</f>
        <v/>
      </c>
      <c r="F322" s="532" t="str">
        <f>IF(AND(Projektgrundlagen!$I$25,'D Leistungen'!M305=TRUE),'D Leistungen'!K305,"")</f>
        <v/>
      </c>
    </row>
    <row r="323" spans="2:6">
      <c r="B323" t="str">
        <f>IF(AND(Projektgrundlagen!$I$25,'D Leistungen'!M306=TRUE),'D Leistungen'!C306&amp;" "&amp;'D Leistungen'!F306&amp;" "&amp;'D Leistungen'!F307&amp;" "&amp;'D Leistungen'!F308,"")</f>
        <v/>
      </c>
      <c r="C323" s="532" t="str">
        <f>IF(AND(Projektgrundlagen!$I$25,'D Leistungen'!M306=TRUE),'D Leistungen'!H306,"")</f>
        <v/>
      </c>
      <c r="D323" s="532" t="str">
        <f>IF(AND(Projektgrundlagen!$I$25,'D Leistungen'!M306=TRUE),'D Leistungen'!I306,"")</f>
        <v/>
      </c>
      <c r="E323" s="532" t="str">
        <f>IF(AND(Projektgrundlagen!$I$25,'D Leistungen'!M306=TRUE),'D Leistungen'!J306,"")</f>
        <v/>
      </c>
      <c r="F323" s="532" t="str">
        <f>IF(AND(Projektgrundlagen!$I$25,'D Leistungen'!M306=TRUE),'D Leistungen'!K306,"")</f>
        <v/>
      </c>
    </row>
    <row r="324" spans="2:6">
      <c r="B324" t="str">
        <f>IF(AND(Projektgrundlagen!$I$25,'D Leistungen'!M307=TRUE),'D Leistungen'!C307&amp;" "&amp;'D Leistungen'!F307&amp;" "&amp;'D Leistungen'!F308&amp;" "&amp;'D Leistungen'!F309,"")</f>
        <v/>
      </c>
      <c r="C324" s="532" t="str">
        <f>IF(AND(Projektgrundlagen!$I$25,'D Leistungen'!M307=TRUE),'D Leistungen'!H307,"")</f>
        <v/>
      </c>
      <c r="D324" s="532" t="str">
        <f>IF(AND(Projektgrundlagen!$I$25,'D Leistungen'!M307=TRUE),'D Leistungen'!I307,"")</f>
        <v/>
      </c>
      <c r="E324" s="532" t="str">
        <f>IF(AND(Projektgrundlagen!$I$25,'D Leistungen'!M307=TRUE),'D Leistungen'!J307,"")</f>
        <v/>
      </c>
      <c r="F324" s="532" t="str">
        <f>IF(AND(Projektgrundlagen!$I$25,'D Leistungen'!M307=TRUE),'D Leistungen'!K307,"")</f>
        <v/>
      </c>
    </row>
    <row r="325" spans="2:6">
      <c r="B325" t="str">
        <f>IF(AND(Projektgrundlagen!$I$25,'D Leistungen'!M308=TRUE),'D Leistungen'!C308&amp;" "&amp;'D Leistungen'!F308&amp;" "&amp;'D Leistungen'!F309&amp;" "&amp;'D Leistungen'!F310,"")</f>
        <v/>
      </c>
      <c r="C325" s="532" t="str">
        <f>IF(AND(Projektgrundlagen!$I$25,'D Leistungen'!M308=TRUE),'D Leistungen'!H308,"")</f>
        <v/>
      </c>
      <c r="D325" s="532" t="str">
        <f>IF(AND(Projektgrundlagen!$I$25,'D Leistungen'!M308=TRUE),'D Leistungen'!I308,"")</f>
        <v/>
      </c>
      <c r="E325" s="532" t="str">
        <f>IF(AND(Projektgrundlagen!$I$25,'D Leistungen'!M308=TRUE),'D Leistungen'!J308,"")</f>
        <v/>
      </c>
      <c r="F325" s="532" t="str">
        <f>IF(AND(Projektgrundlagen!$I$25,'D Leistungen'!M308=TRUE),'D Leistungen'!K308,"")</f>
        <v/>
      </c>
    </row>
    <row r="326" spans="2:6">
      <c r="B326" t="str">
        <f>IF(AND(Projektgrundlagen!$I$25,'D Leistungen'!M309=TRUE),'D Leistungen'!C309&amp;" "&amp;'D Leistungen'!F309&amp;" "&amp;'D Leistungen'!F310&amp;" "&amp;'D Leistungen'!F311,"")</f>
        <v/>
      </c>
      <c r="C326" s="532" t="str">
        <f>IF(AND(Projektgrundlagen!$I$25,'D Leistungen'!M309=TRUE),'D Leistungen'!H309,"")</f>
        <v/>
      </c>
      <c r="D326" s="532" t="str">
        <f>IF(AND(Projektgrundlagen!$I$25,'D Leistungen'!M309=TRUE),'D Leistungen'!I309,"")</f>
        <v/>
      </c>
      <c r="E326" s="532" t="str">
        <f>IF(AND(Projektgrundlagen!$I$25,'D Leistungen'!M309=TRUE),'D Leistungen'!J309,"")</f>
        <v/>
      </c>
      <c r="F326" s="532" t="str">
        <f>IF(AND(Projektgrundlagen!$I$25,'D Leistungen'!M309=TRUE),'D Leistungen'!K309,"")</f>
        <v/>
      </c>
    </row>
    <row r="327" spans="2:6">
      <c r="B327" t="str">
        <f>IF(AND(Projektgrundlagen!$I$25,'D Leistungen'!M310=TRUE),'D Leistungen'!C310&amp;" "&amp;'D Leistungen'!F310&amp;" "&amp;'D Leistungen'!F311&amp;" "&amp;'D Leistungen'!F312,"")</f>
        <v/>
      </c>
      <c r="C327" s="532" t="str">
        <f>IF(AND(Projektgrundlagen!$I$25,'D Leistungen'!M310=TRUE),'D Leistungen'!H310,"")</f>
        <v/>
      </c>
      <c r="D327" s="532" t="str">
        <f>IF(AND(Projektgrundlagen!$I$25,'D Leistungen'!M310=TRUE),'D Leistungen'!I310,"")</f>
        <v/>
      </c>
      <c r="E327" s="532" t="str">
        <f>IF(AND(Projektgrundlagen!$I$25,'D Leistungen'!M310=TRUE),'D Leistungen'!J310,"")</f>
        <v/>
      </c>
      <c r="F327" s="532" t="str">
        <f>IF(AND(Projektgrundlagen!$I$25,'D Leistungen'!M310=TRUE),'D Leistungen'!K310,"")</f>
        <v/>
      </c>
    </row>
    <row r="328" spans="2:6">
      <c r="B328" t="str">
        <f>IF(AND(Projektgrundlagen!$I$25,'D Leistungen'!M311=TRUE),'D Leistungen'!C311&amp;" "&amp;'D Leistungen'!F311&amp;" "&amp;'D Leistungen'!F312&amp;" "&amp;'D Leistungen'!F313,"")</f>
        <v xml:space="preserve">2.03.1 Revierkartierung Brutvögel, Arten besonderer Planungsrelevanz gemäß Methodenblatt V1: Ermittlung theoretischer Reviermittelpunkte und 
Bestimmung Brutstatus gem. Südbeck et al. (2005) </v>
      </c>
      <c r="C328" s="532">
        <f>IF(AND(Projektgrundlagen!$I$25,'D Leistungen'!M311=TRUE),'D Leistungen'!H311,"")</f>
        <v>1</v>
      </c>
      <c r="D328" s="532" t="str">
        <f>IF(AND(Projektgrundlagen!$I$25,'D Leistungen'!M311=TRUE),'D Leistungen'!I311,"")</f>
        <v>psch</v>
      </c>
      <c r="E328" s="532">
        <f>IF(AND(Projektgrundlagen!$I$25,'D Leistungen'!M311=TRUE),'D Leistungen'!J311,"")</f>
        <v>0</v>
      </c>
      <c r="F328" s="532">
        <f>IF(AND(Projektgrundlagen!$I$25,'D Leistungen'!M311=TRUE),'D Leistungen'!K311,"")</f>
        <v>0</v>
      </c>
    </row>
    <row r="329" spans="2:6">
      <c r="B329" t="str">
        <f>IF(AND(Projektgrundlagen!$I$25,'D Leistungen'!M312=TRUE),'D Leistungen'!C312&amp;" "&amp;'D Leistungen'!F312&amp;" "&amp;'D Leistungen'!F313&amp;" "&amp;'D Leistungen'!F314,"")</f>
        <v/>
      </c>
      <c r="C329" s="532" t="str">
        <f>IF(AND(Projektgrundlagen!$I$25,'D Leistungen'!M312=TRUE),'D Leistungen'!H312,"")</f>
        <v/>
      </c>
      <c r="D329" s="532" t="str">
        <f>IF(AND(Projektgrundlagen!$I$25,'D Leistungen'!M312=TRUE),'D Leistungen'!I312,"")</f>
        <v/>
      </c>
      <c r="E329" s="532" t="str">
        <f>IF(AND(Projektgrundlagen!$I$25,'D Leistungen'!M312=TRUE),'D Leistungen'!J312,"")</f>
        <v/>
      </c>
      <c r="F329" s="532" t="str">
        <f>IF(AND(Projektgrundlagen!$I$25,'D Leistungen'!M312=TRUE),'D Leistungen'!K312,"")</f>
        <v/>
      </c>
    </row>
    <row r="330" spans="2:6">
      <c r="B330" t="str">
        <f>IF(AND(Projektgrundlagen!$I$25,'D Leistungen'!M313=TRUE),'D Leistungen'!C313&amp;" "&amp;'D Leistungen'!F313&amp;" "&amp;'D Leistungen'!F314&amp;" "&amp;'D Leistungen'!F315,"")</f>
        <v/>
      </c>
      <c r="C330" s="532" t="str">
        <f>IF(AND(Projektgrundlagen!$I$25,'D Leistungen'!M313=TRUE),'D Leistungen'!H313,"")</f>
        <v/>
      </c>
      <c r="D330" s="532" t="str">
        <f>IF(AND(Projektgrundlagen!$I$25,'D Leistungen'!M313=TRUE),'D Leistungen'!I313,"")</f>
        <v/>
      </c>
      <c r="E330" s="532" t="str">
        <f>IF(AND(Projektgrundlagen!$I$25,'D Leistungen'!M313=TRUE),'D Leistungen'!J313,"")</f>
        <v/>
      </c>
      <c r="F330" s="532" t="str">
        <f>IF(AND(Projektgrundlagen!$I$25,'D Leistungen'!M313=TRUE),'D Leistungen'!K313,"")</f>
        <v/>
      </c>
    </row>
    <row r="331" spans="2:6">
      <c r="B331" t="str">
        <f>IF(AND(Projektgrundlagen!$I$25,'D Leistungen'!M314=TRUE),'D Leistungen'!C314&amp;" "&amp;'D Leistungen'!F314&amp;" "&amp;'D Leistungen'!F315&amp;" "&amp;'D Leistungen'!F316,"")</f>
        <v/>
      </c>
      <c r="C331" s="532" t="str">
        <f>IF(AND(Projektgrundlagen!$I$25,'D Leistungen'!M314=TRUE),'D Leistungen'!H314,"")</f>
        <v/>
      </c>
      <c r="D331" s="532" t="str">
        <f>IF(AND(Projektgrundlagen!$I$25,'D Leistungen'!M314=TRUE),'D Leistungen'!I314,"")</f>
        <v/>
      </c>
      <c r="E331" s="532" t="str">
        <f>IF(AND(Projektgrundlagen!$I$25,'D Leistungen'!M314=TRUE),'D Leistungen'!J314,"")</f>
        <v/>
      </c>
      <c r="F331" s="532" t="str">
        <f>IF(AND(Projektgrundlagen!$I$25,'D Leistungen'!M314=TRUE),'D Leistungen'!K314,"")</f>
        <v/>
      </c>
    </row>
    <row r="332" spans="2:6">
      <c r="B332" t="str">
        <f>IF(AND(Projektgrundlagen!$I$25,'D Leistungen'!M315=TRUE),'D Leistungen'!C315&amp;" "&amp;'D Leistungen'!F315&amp;" "&amp;'D Leistungen'!F316&amp;" "&amp;'D Leistungen'!F317,"")</f>
        <v/>
      </c>
      <c r="C332" s="532" t="str">
        <f>IF(AND(Projektgrundlagen!$I$25,'D Leistungen'!M315=TRUE),'D Leistungen'!H315,"")</f>
        <v/>
      </c>
      <c r="D332" s="532" t="str">
        <f>IF(AND(Projektgrundlagen!$I$25,'D Leistungen'!M315=TRUE),'D Leistungen'!I315,"")</f>
        <v/>
      </c>
      <c r="E332" s="532" t="str">
        <f>IF(AND(Projektgrundlagen!$I$25,'D Leistungen'!M315=TRUE),'D Leistungen'!J315,"")</f>
        <v/>
      </c>
      <c r="F332" s="532" t="str">
        <f>IF(AND(Projektgrundlagen!$I$25,'D Leistungen'!M315=TRUE),'D Leistungen'!K315,"")</f>
        <v/>
      </c>
    </row>
    <row r="333" spans="2:6">
      <c r="B333" t="str">
        <f>IF(AND(Projektgrundlagen!$I$25,'D Leistungen'!M316=TRUE),'D Leistungen'!C316&amp;" "&amp;'D Leistungen'!F316&amp;" "&amp;'D Leistungen'!F317&amp;" "&amp;'D Leistungen'!F318,"")</f>
        <v/>
      </c>
      <c r="C333" s="532" t="str">
        <f>IF(AND(Projektgrundlagen!$I$25,'D Leistungen'!M316=TRUE),'D Leistungen'!H316,"")</f>
        <v/>
      </c>
      <c r="D333" s="532" t="str">
        <f>IF(AND(Projektgrundlagen!$I$25,'D Leistungen'!M316=TRUE),'D Leistungen'!I316,"")</f>
        <v/>
      </c>
      <c r="E333" s="532" t="str">
        <f>IF(AND(Projektgrundlagen!$I$25,'D Leistungen'!M316=TRUE),'D Leistungen'!J316,"")</f>
        <v/>
      </c>
      <c r="F333" s="532" t="str">
        <f>IF(AND(Projektgrundlagen!$I$25,'D Leistungen'!M316=TRUE),'D Leistungen'!K316,"")</f>
        <v/>
      </c>
    </row>
    <row r="334" spans="2:6">
      <c r="B334" t="str">
        <f>IF(AND(Projektgrundlagen!$I$25,'D Leistungen'!M317=TRUE),'D Leistungen'!C317&amp;" "&amp;'D Leistungen'!F317&amp;" "&amp;'D Leistungen'!F318&amp;" "&amp;'D Leistungen'!F319,"")</f>
        <v/>
      </c>
      <c r="C334" s="532" t="str">
        <f>IF(AND(Projektgrundlagen!$I$25,'D Leistungen'!M317=TRUE),'D Leistungen'!H317,"")</f>
        <v/>
      </c>
      <c r="D334" s="532" t="str">
        <f>IF(AND(Projektgrundlagen!$I$25,'D Leistungen'!M317=TRUE),'D Leistungen'!I317,"")</f>
        <v/>
      </c>
      <c r="E334" s="532" t="str">
        <f>IF(AND(Projektgrundlagen!$I$25,'D Leistungen'!M317=TRUE),'D Leistungen'!J317,"")</f>
        <v/>
      </c>
      <c r="F334" s="532" t="str">
        <f>IF(AND(Projektgrundlagen!$I$25,'D Leistungen'!M317=TRUE),'D Leistungen'!K317,"")</f>
        <v/>
      </c>
    </row>
    <row r="335" spans="2:6">
      <c r="B335" t="str">
        <f>IF(AND(Projektgrundlagen!$I$25,'D Leistungen'!M318=TRUE),'D Leistungen'!C318&amp;" "&amp;'D Leistungen'!F318&amp;" "&amp;'D Leistungen'!F319&amp;" "&amp;'D Leistungen'!F320,"")</f>
        <v/>
      </c>
      <c r="C335" s="532" t="str">
        <f>IF(AND(Projektgrundlagen!$I$25,'D Leistungen'!M318=TRUE),'D Leistungen'!H318,"")</f>
        <v/>
      </c>
      <c r="D335" s="532" t="str">
        <f>IF(AND(Projektgrundlagen!$I$25,'D Leistungen'!M318=TRUE),'D Leistungen'!I318,"")</f>
        <v/>
      </c>
      <c r="E335" s="532" t="str">
        <f>IF(AND(Projektgrundlagen!$I$25,'D Leistungen'!M318=TRUE),'D Leistungen'!J318,"")</f>
        <v/>
      </c>
      <c r="F335" s="532" t="str">
        <f>IF(AND(Projektgrundlagen!$I$25,'D Leistungen'!M318=TRUE),'D Leistungen'!K318,"")</f>
        <v/>
      </c>
    </row>
    <row r="336" spans="2:6">
      <c r="B336" t="str">
        <f>IF(AND(Projektgrundlagen!$I$25,'D Leistungen'!M319=TRUE),'D Leistungen'!C319&amp;" "&amp;'D Leistungen'!F319&amp;" "&amp;'D Leistungen'!F320&amp;" "&amp;'D Leistungen'!F321,"")</f>
        <v/>
      </c>
      <c r="C336" s="532" t="str">
        <f>IF(AND(Projektgrundlagen!$I$25,'D Leistungen'!M319=TRUE),'D Leistungen'!H319,"")</f>
        <v/>
      </c>
      <c r="D336" s="532" t="str">
        <f>IF(AND(Projektgrundlagen!$I$25,'D Leistungen'!M319=TRUE),'D Leistungen'!I319,"")</f>
        <v/>
      </c>
      <c r="E336" s="532" t="str">
        <f>IF(AND(Projektgrundlagen!$I$25,'D Leistungen'!M319=TRUE),'D Leistungen'!J319,"")</f>
        <v/>
      </c>
      <c r="F336" s="532" t="str">
        <f>IF(AND(Projektgrundlagen!$I$25,'D Leistungen'!M319=TRUE),'D Leistungen'!K319,"")</f>
        <v/>
      </c>
    </row>
    <row r="337" spans="2:6">
      <c r="B337" t="str">
        <f>IF(AND(Projektgrundlagen!$I$25,'D Leistungen'!M320=TRUE),'D Leistungen'!C320&amp;" "&amp;'D Leistungen'!F320&amp;" "&amp;'D Leistungen'!F321&amp;" "&amp;'D Leistungen'!F322,"")</f>
        <v/>
      </c>
      <c r="C337" s="532" t="str">
        <f>IF(AND(Projektgrundlagen!$I$25,'D Leistungen'!M320=TRUE),'D Leistungen'!H320,"")</f>
        <v/>
      </c>
      <c r="D337" s="532" t="str">
        <f>IF(AND(Projektgrundlagen!$I$25,'D Leistungen'!M320=TRUE),'D Leistungen'!I320,"")</f>
        <v/>
      </c>
      <c r="E337" s="532" t="str">
        <f>IF(AND(Projektgrundlagen!$I$25,'D Leistungen'!M320=TRUE),'D Leistungen'!J320,"")</f>
        <v/>
      </c>
      <c r="F337" s="532" t="str">
        <f>IF(AND(Projektgrundlagen!$I$25,'D Leistungen'!M320=TRUE),'D Leistungen'!K320,"")</f>
        <v/>
      </c>
    </row>
    <row r="338" spans="2:6">
      <c r="B338" t="str">
        <f>IF(AND(Projektgrundlagen!$I$25,'D Leistungen'!M321=TRUE),'D Leistungen'!C321&amp;" "&amp;'D Leistungen'!F321&amp;" "&amp;'D Leistungen'!F322&amp;" "&amp;'D Leistungen'!F323,"")</f>
        <v/>
      </c>
      <c r="C338" s="532" t="str">
        <f>IF(AND(Projektgrundlagen!$I$25,'D Leistungen'!M321=TRUE),'D Leistungen'!H321,"")</f>
        <v/>
      </c>
      <c r="D338" s="532" t="str">
        <f>IF(AND(Projektgrundlagen!$I$25,'D Leistungen'!M321=TRUE),'D Leistungen'!I321,"")</f>
        <v/>
      </c>
      <c r="E338" s="532" t="str">
        <f>IF(AND(Projektgrundlagen!$I$25,'D Leistungen'!M321=TRUE),'D Leistungen'!J321,"")</f>
        <v/>
      </c>
      <c r="F338" s="532" t="str">
        <f>IF(AND(Projektgrundlagen!$I$25,'D Leistungen'!M321=TRUE),'D Leistungen'!K321,"")</f>
        <v/>
      </c>
    </row>
    <row r="339" spans="2:6">
      <c r="B339" t="str">
        <f>IF(AND(Projektgrundlagen!$I$25,'D Leistungen'!M322=TRUE),'D Leistungen'!C322&amp;" "&amp;'D Leistungen'!F322&amp;" "&amp;'D Leistungen'!F323&amp;" "&amp;'D Leistungen'!F324,"")</f>
        <v/>
      </c>
      <c r="C339" s="532" t="str">
        <f>IF(AND(Projektgrundlagen!$I$25,'D Leistungen'!M322=TRUE),'D Leistungen'!H322,"")</f>
        <v/>
      </c>
      <c r="D339" s="532" t="str">
        <f>IF(AND(Projektgrundlagen!$I$25,'D Leistungen'!M322=TRUE),'D Leistungen'!I322,"")</f>
        <v/>
      </c>
      <c r="E339" s="532" t="str">
        <f>IF(AND(Projektgrundlagen!$I$25,'D Leistungen'!M322=TRUE),'D Leistungen'!J322,"")</f>
        <v/>
      </c>
      <c r="F339" s="532" t="str">
        <f>IF(AND(Projektgrundlagen!$I$25,'D Leistungen'!M322=TRUE),'D Leistungen'!K322,"")</f>
        <v/>
      </c>
    </row>
    <row r="340" spans="2:6">
      <c r="B340" t="str">
        <f>IF(AND(Projektgrundlagen!$I$25,'D Leistungen'!M323=TRUE),'D Leistungen'!C323&amp;" "&amp;'D Leistungen'!F323&amp;" "&amp;'D Leistungen'!F324&amp;" "&amp;'D Leistungen'!F325,"")</f>
        <v/>
      </c>
      <c r="C340" s="532" t="str">
        <f>IF(AND(Projektgrundlagen!$I$25,'D Leistungen'!M323=TRUE),'D Leistungen'!H323,"")</f>
        <v/>
      </c>
      <c r="D340" s="532" t="str">
        <f>IF(AND(Projektgrundlagen!$I$25,'D Leistungen'!M323=TRUE),'D Leistungen'!I323,"")</f>
        <v/>
      </c>
      <c r="E340" s="532" t="str">
        <f>IF(AND(Projektgrundlagen!$I$25,'D Leistungen'!M323=TRUE),'D Leistungen'!J323,"")</f>
        <v/>
      </c>
      <c r="F340" s="532" t="str">
        <f>IF(AND(Projektgrundlagen!$I$25,'D Leistungen'!M323=TRUE),'D Leistungen'!K323,"")</f>
        <v/>
      </c>
    </row>
    <row r="341" spans="2:6">
      <c r="B341" t="str">
        <f>IF(AND(Projektgrundlagen!$I$25,'D Leistungen'!M324=TRUE),'D Leistungen'!C324&amp;" "&amp;'D Leistungen'!F324&amp;" "&amp;'D Leistungen'!F325&amp;" "&amp;'D Leistungen'!F326,"")</f>
        <v>2.03.5 Analyse von Fledermausrufaufnahmen   gem. Methodenblättern FM1, FM2 mit:
5 Probestrecken à 0,25 h/Probestrecken</v>
      </c>
      <c r="C341" s="532">
        <f>IF(AND(Projektgrundlagen!$I$25,'D Leistungen'!M324=TRUE),'D Leistungen'!H324,"")</f>
        <v>1</v>
      </c>
      <c r="D341" s="532" t="str">
        <f>IF(AND(Projektgrundlagen!$I$25,'D Leistungen'!M324=TRUE),'D Leistungen'!I324,"")</f>
        <v>psch</v>
      </c>
      <c r="E341" s="532">
        <f>IF(AND(Projektgrundlagen!$I$25,'D Leistungen'!M324=TRUE),'D Leistungen'!J324,"")</f>
        <v>0</v>
      </c>
      <c r="F341" s="532">
        <f>IF(AND(Projektgrundlagen!$I$25,'D Leistungen'!M324=TRUE),'D Leistungen'!K324,"")</f>
        <v>0</v>
      </c>
    </row>
    <row r="342" spans="2:6">
      <c r="B342" t="str">
        <f>IF(AND(Projektgrundlagen!$I$25,'D Leistungen'!M325=TRUE),'D Leistungen'!C325&amp;" "&amp;'D Leistungen'!F325&amp;" "&amp;'D Leistungen'!F326&amp;" "&amp;'D Leistungen'!F327,"")</f>
        <v/>
      </c>
      <c r="C342" s="532" t="str">
        <f>IF(AND(Projektgrundlagen!$I$25,'D Leistungen'!M325=TRUE),'D Leistungen'!H325,"")</f>
        <v/>
      </c>
      <c r="D342" s="532" t="str">
        <f>IF(AND(Projektgrundlagen!$I$25,'D Leistungen'!M325=TRUE),'D Leistungen'!I325,"")</f>
        <v/>
      </c>
      <c r="E342" s="532" t="str">
        <f>IF(AND(Projektgrundlagen!$I$25,'D Leistungen'!M325=TRUE),'D Leistungen'!J325,"")</f>
        <v/>
      </c>
      <c r="F342" s="532" t="str">
        <f>IF(AND(Projektgrundlagen!$I$25,'D Leistungen'!M325=TRUE),'D Leistungen'!K325,"")</f>
        <v/>
      </c>
    </row>
    <row r="343" spans="2:6">
      <c r="B343" t="str">
        <f>IF(AND(Projektgrundlagen!$I$25,'D Leistungen'!M326=TRUE),'D Leistungen'!C326&amp;" "&amp;'D Leistungen'!F326&amp;" "&amp;'D Leistungen'!F327&amp;" "&amp;'D Leistungen'!F328,"")</f>
        <v/>
      </c>
      <c r="C343" s="532" t="str">
        <f>IF(AND(Projektgrundlagen!$I$25,'D Leistungen'!M326=TRUE),'D Leistungen'!H326,"")</f>
        <v/>
      </c>
      <c r="D343" s="532" t="str">
        <f>IF(AND(Projektgrundlagen!$I$25,'D Leistungen'!M326=TRUE),'D Leistungen'!I326,"")</f>
        <v/>
      </c>
      <c r="E343" s="532" t="str">
        <f>IF(AND(Projektgrundlagen!$I$25,'D Leistungen'!M326=TRUE),'D Leistungen'!J326,"")</f>
        <v/>
      </c>
      <c r="F343" s="532" t="str">
        <f>IF(AND(Projektgrundlagen!$I$25,'D Leistungen'!M326=TRUE),'D Leistungen'!K326,"")</f>
        <v/>
      </c>
    </row>
    <row r="344" spans="2:6">
      <c r="B344" t="str">
        <f>IF(AND(Projektgrundlagen!$I$25,'D Leistungen'!M327=TRUE),'D Leistungen'!C327&amp;" "&amp;'D Leistungen'!F327&amp;" "&amp;'D Leistungen'!F328&amp;" "&amp;'D Leistungen'!F329,"")</f>
        <v/>
      </c>
      <c r="C344" s="532" t="str">
        <f>IF(AND(Projektgrundlagen!$I$25,'D Leistungen'!M327=TRUE),'D Leistungen'!H327,"")</f>
        <v/>
      </c>
      <c r="D344" s="532" t="str">
        <f>IF(AND(Projektgrundlagen!$I$25,'D Leistungen'!M327=TRUE),'D Leistungen'!I327,"")</f>
        <v/>
      </c>
      <c r="E344" s="532" t="str">
        <f>IF(AND(Projektgrundlagen!$I$25,'D Leistungen'!M327=TRUE),'D Leistungen'!J327,"")</f>
        <v/>
      </c>
      <c r="F344" s="532" t="str">
        <f>IF(AND(Projektgrundlagen!$I$25,'D Leistungen'!M327=TRUE),'D Leistungen'!K327,"")</f>
        <v/>
      </c>
    </row>
    <row r="345" spans="2:6">
      <c r="B345" t="str">
        <f>IF(AND(Projektgrundlagen!$I$25,'D Leistungen'!M328=TRUE),'D Leistungen'!C328&amp;" "&amp;'D Leistungen'!F328&amp;" "&amp;'D Leistungen'!F329&amp;" "&amp;'D Leistungen'!F330,"")</f>
        <v/>
      </c>
      <c r="C345" s="532" t="str">
        <f>IF(AND(Projektgrundlagen!$I$25,'D Leistungen'!M328=TRUE),'D Leistungen'!H328,"")</f>
        <v/>
      </c>
      <c r="D345" s="532" t="str">
        <f>IF(AND(Projektgrundlagen!$I$25,'D Leistungen'!M328=TRUE),'D Leistungen'!I328,"")</f>
        <v/>
      </c>
      <c r="E345" s="532" t="str">
        <f>IF(AND(Projektgrundlagen!$I$25,'D Leistungen'!M328=TRUE),'D Leistungen'!J328,"")</f>
        <v/>
      </c>
      <c r="F345" s="532" t="str">
        <f>IF(AND(Projektgrundlagen!$I$25,'D Leistungen'!M328=TRUE),'D Leistungen'!K328,"")</f>
        <v/>
      </c>
    </row>
    <row r="346" spans="2:6">
      <c r="B346" t="str">
        <f>IF(AND(Projektgrundlagen!$I$25,'D Leistungen'!M329=TRUE),'D Leistungen'!C329&amp;" "&amp;'D Leistungen'!F329&amp;" "&amp;'D Leistungen'!F330&amp;" "&amp;'D Leistungen'!F331,"")</f>
        <v/>
      </c>
      <c r="C346" s="532" t="str">
        <f>IF(AND(Projektgrundlagen!$I$25,'D Leistungen'!M329=TRUE),'D Leistungen'!H329,"")</f>
        <v/>
      </c>
      <c r="D346" s="532" t="str">
        <f>IF(AND(Projektgrundlagen!$I$25,'D Leistungen'!M329=TRUE),'D Leistungen'!I329,"")</f>
        <v/>
      </c>
      <c r="E346" s="532" t="str">
        <f>IF(AND(Projektgrundlagen!$I$25,'D Leistungen'!M329=TRUE),'D Leistungen'!J329,"")</f>
        <v/>
      </c>
      <c r="F346" s="532" t="str">
        <f>IF(AND(Projektgrundlagen!$I$25,'D Leistungen'!M329=TRUE),'D Leistungen'!K329,"")</f>
        <v/>
      </c>
    </row>
    <row r="347" spans="2:6">
      <c r="B347" t="str">
        <f>IF(AND(Projektgrundlagen!$I$25,'D Leistungen'!M330=TRUE),'D Leistungen'!C330&amp;" "&amp;'D Leistungen'!F330&amp;" "&amp;'D Leistungen'!F331&amp;" "&amp;'D Leistungen'!F332,"")</f>
        <v/>
      </c>
      <c r="C347" s="532" t="str">
        <f>IF(AND(Projektgrundlagen!$I$25,'D Leistungen'!M330=TRUE),'D Leistungen'!H330,"")</f>
        <v/>
      </c>
      <c r="D347" s="532" t="str">
        <f>IF(AND(Projektgrundlagen!$I$25,'D Leistungen'!M330=TRUE),'D Leistungen'!I330,"")</f>
        <v/>
      </c>
      <c r="E347" s="532" t="str">
        <f>IF(AND(Projektgrundlagen!$I$25,'D Leistungen'!M330=TRUE),'D Leistungen'!J330,"")</f>
        <v/>
      </c>
      <c r="F347" s="532" t="str">
        <f>IF(AND(Projektgrundlagen!$I$25,'D Leistungen'!M330=TRUE),'D Leistungen'!K330,"")</f>
        <v/>
      </c>
    </row>
    <row r="348" spans="2:6">
      <c r="B348" t="str">
        <f>IF(AND(Projektgrundlagen!$I$25,'D Leistungen'!M331=TRUE),'D Leistungen'!C331&amp;" "&amp;'D Leistungen'!F331&amp;" "&amp;'D Leistungen'!F332&amp;" "&amp;'D Leistungen'!F333,"")</f>
        <v/>
      </c>
      <c r="C348" s="532" t="str">
        <f>IF(AND(Projektgrundlagen!$I$25,'D Leistungen'!M331=TRUE),'D Leistungen'!H331,"")</f>
        <v/>
      </c>
      <c r="D348" s="532" t="str">
        <f>IF(AND(Projektgrundlagen!$I$25,'D Leistungen'!M331=TRUE),'D Leistungen'!I331,"")</f>
        <v/>
      </c>
      <c r="E348" s="532" t="str">
        <f>IF(AND(Projektgrundlagen!$I$25,'D Leistungen'!M331=TRUE),'D Leistungen'!J331,"")</f>
        <v/>
      </c>
      <c r="F348" s="532" t="str">
        <f>IF(AND(Projektgrundlagen!$I$25,'D Leistungen'!M331=TRUE),'D Leistungen'!K331,"")</f>
        <v/>
      </c>
    </row>
    <row r="349" spans="2:6">
      <c r="B349" t="str">
        <f>IF(AND(Projektgrundlagen!$I$25,'D Leistungen'!M332=TRUE),'D Leistungen'!C332&amp;" "&amp;'D Leistungen'!F332&amp;" "&amp;'D Leistungen'!F333&amp;" "&amp;'D Leistungen'!F334,"")</f>
        <v/>
      </c>
      <c r="C349" s="532" t="str">
        <f>IF(AND(Projektgrundlagen!$I$25,'D Leistungen'!M332=TRUE),'D Leistungen'!H332,"")</f>
        <v/>
      </c>
      <c r="D349" s="532" t="str">
        <f>IF(AND(Projektgrundlagen!$I$25,'D Leistungen'!M332=TRUE),'D Leistungen'!I332,"")</f>
        <v/>
      </c>
      <c r="E349" s="532" t="str">
        <f>IF(AND(Projektgrundlagen!$I$25,'D Leistungen'!M332=TRUE),'D Leistungen'!J332,"")</f>
        <v/>
      </c>
      <c r="F349" s="532" t="str">
        <f>IF(AND(Projektgrundlagen!$I$25,'D Leistungen'!M332=TRUE),'D Leistungen'!K332,"")</f>
        <v/>
      </c>
    </row>
    <row r="350" spans="2:6">
      <c r="B350" t="str">
        <f>IF(AND(Projektgrundlagen!$I$25,'D Leistungen'!M333=TRUE),'D Leistungen'!C333&amp;" "&amp;'D Leistungen'!F333&amp;" "&amp;'D Leistungen'!F334&amp;" "&amp;'D Leistungen'!F335,"")</f>
        <v/>
      </c>
      <c r="C350" s="532" t="str">
        <f>IF(AND(Projektgrundlagen!$I$25,'D Leistungen'!M333=TRUE),'D Leistungen'!H333,"")</f>
        <v/>
      </c>
      <c r="D350" s="532" t="str">
        <f>IF(AND(Projektgrundlagen!$I$25,'D Leistungen'!M333=TRUE),'D Leistungen'!I333,"")</f>
        <v/>
      </c>
      <c r="E350" s="532" t="str">
        <f>IF(AND(Projektgrundlagen!$I$25,'D Leistungen'!M333=TRUE),'D Leistungen'!J333,"")</f>
        <v/>
      </c>
      <c r="F350" s="532" t="str">
        <f>IF(AND(Projektgrundlagen!$I$25,'D Leistungen'!M333=TRUE),'D Leistungen'!K333,"")</f>
        <v/>
      </c>
    </row>
    <row r="351" spans="2:6">
      <c r="B351" t="str">
        <f>IF(AND(Projektgrundlagen!$I$25,'D Leistungen'!M334=TRUE),'D Leistungen'!C334&amp;" "&amp;'D Leistungen'!F334&amp;" "&amp;'D Leistungen'!F335&amp;" "&amp;'D Leistungen'!F336,"")</f>
        <v/>
      </c>
      <c r="C351" s="532" t="str">
        <f>IF(AND(Projektgrundlagen!$I$25,'D Leistungen'!M334=TRUE),'D Leistungen'!H334,"")</f>
        <v/>
      </c>
      <c r="D351" s="532" t="str">
        <f>IF(AND(Projektgrundlagen!$I$25,'D Leistungen'!M334=TRUE),'D Leistungen'!I334,"")</f>
        <v/>
      </c>
      <c r="E351" s="532" t="str">
        <f>IF(AND(Projektgrundlagen!$I$25,'D Leistungen'!M334=TRUE),'D Leistungen'!J334,"")</f>
        <v/>
      </c>
      <c r="F351" s="532" t="str">
        <f>IF(AND(Projektgrundlagen!$I$25,'D Leistungen'!M334=TRUE),'D Leistungen'!K334,"")</f>
        <v/>
      </c>
    </row>
    <row r="352" spans="2:6">
      <c r="B352" t="str">
        <f>IF(AND(Projektgrundlagen!$I$25,'D Leistungen'!M335=TRUE),'D Leistungen'!C335&amp;" "&amp;'D Leistungen'!F335&amp;" "&amp;'D Leistungen'!F336&amp;" "&amp;'D Leistungen'!F337,"")</f>
        <v/>
      </c>
      <c r="C352" s="532" t="str">
        <f>IF(AND(Projektgrundlagen!$I$25,'D Leistungen'!M335=TRUE),'D Leistungen'!H335,"")</f>
        <v/>
      </c>
      <c r="D352" s="532" t="str">
        <f>IF(AND(Projektgrundlagen!$I$25,'D Leistungen'!M335=TRUE),'D Leistungen'!I335,"")</f>
        <v/>
      </c>
      <c r="E352" s="532" t="str">
        <f>IF(AND(Projektgrundlagen!$I$25,'D Leistungen'!M335=TRUE),'D Leistungen'!J335,"")</f>
        <v/>
      </c>
      <c r="F352" s="532" t="str">
        <f>IF(AND(Projektgrundlagen!$I$25,'D Leistungen'!M335=TRUE),'D Leistungen'!K335,"")</f>
        <v/>
      </c>
    </row>
    <row r="353" spans="2:6">
      <c r="B353" t="str">
        <f>IF(AND(Projektgrundlagen!$I$25,'D Leistungen'!M336=TRUE),'D Leistungen'!C336&amp;" "&amp;'D Leistungen'!F336&amp;" "&amp;'D Leistungen'!F337&amp;" "&amp;'D Leistungen'!F338,"")</f>
        <v/>
      </c>
      <c r="C353" s="532" t="str">
        <f>IF(AND(Projektgrundlagen!$I$25,'D Leistungen'!M336=TRUE),'D Leistungen'!H336,"")</f>
        <v/>
      </c>
      <c r="D353" s="532" t="str">
        <f>IF(AND(Projektgrundlagen!$I$25,'D Leistungen'!M336=TRUE),'D Leistungen'!I336,"")</f>
        <v/>
      </c>
      <c r="E353" s="532" t="str">
        <f>IF(AND(Projektgrundlagen!$I$25,'D Leistungen'!M336=TRUE),'D Leistungen'!J336,"")</f>
        <v/>
      </c>
      <c r="F353" s="532" t="str">
        <f>IF(AND(Projektgrundlagen!$I$25,'D Leistungen'!M336=TRUE),'D Leistungen'!K336,"")</f>
        <v/>
      </c>
    </row>
    <row r="354" spans="2:6">
      <c r="B354" t="str">
        <f>IF(AND(Projektgrundlagen!$I$25,'D Leistungen'!M337=TRUE),'D Leistungen'!C337&amp;" "&amp;'D Leistungen'!F337&amp;" "&amp;'D Leistungen'!F338&amp;" "&amp;'D Leistungen'!F339,"")</f>
        <v/>
      </c>
      <c r="C354" s="532" t="str">
        <f>IF(AND(Projektgrundlagen!$I$25,'D Leistungen'!M337=TRUE),'D Leistungen'!H337,"")</f>
        <v/>
      </c>
      <c r="D354" s="532" t="str">
        <f>IF(AND(Projektgrundlagen!$I$25,'D Leistungen'!M337=TRUE),'D Leistungen'!I337,"")</f>
        <v/>
      </c>
      <c r="E354" s="532" t="str">
        <f>IF(AND(Projektgrundlagen!$I$25,'D Leistungen'!M337=TRUE),'D Leistungen'!J337,"")</f>
        <v/>
      </c>
      <c r="F354" s="532" t="str">
        <f>IF(AND(Projektgrundlagen!$I$25,'D Leistungen'!M337=TRUE),'D Leistungen'!K337,"")</f>
        <v/>
      </c>
    </row>
    <row r="355" spans="2:6">
      <c r="B355" t="str">
        <f>IF(AND(Projektgrundlagen!$I$25,'D Leistungen'!M338=TRUE),'D Leistungen'!C338&amp;" "&amp;'D Leistungen'!F338&amp;" "&amp;'D Leistungen'!F339&amp;" "&amp;'D Leistungen'!F340,"")</f>
        <v/>
      </c>
      <c r="C355" s="532" t="str">
        <f>IF(AND(Projektgrundlagen!$I$25,'D Leistungen'!M338=TRUE),'D Leistungen'!H338,"")</f>
        <v/>
      </c>
      <c r="D355" s="532" t="str">
        <f>IF(AND(Projektgrundlagen!$I$25,'D Leistungen'!M338=TRUE),'D Leistungen'!I338,"")</f>
        <v/>
      </c>
      <c r="E355" s="532" t="str">
        <f>IF(AND(Projektgrundlagen!$I$25,'D Leistungen'!M338=TRUE),'D Leistungen'!J338,"")</f>
        <v/>
      </c>
      <c r="F355" s="532" t="str">
        <f>IF(AND(Projektgrundlagen!$I$25,'D Leistungen'!M338=TRUE),'D Leistungen'!K338,"")</f>
        <v/>
      </c>
    </row>
    <row r="356" spans="2:6">
      <c r="B356" t="str">
        <f>IF(AND(Projektgrundlagen!$I$25,'D Leistungen'!M339=TRUE),'D Leistungen'!C339&amp;" "&amp;'D Leistungen'!F339&amp;" "&amp;'D Leistungen'!F340&amp;" "&amp;'D Leistungen'!F341,"")</f>
        <v/>
      </c>
      <c r="C356" s="532" t="str">
        <f>IF(AND(Projektgrundlagen!$I$25,'D Leistungen'!M339=TRUE),'D Leistungen'!H339,"")</f>
        <v/>
      </c>
      <c r="D356" s="532" t="str">
        <f>IF(AND(Projektgrundlagen!$I$25,'D Leistungen'!M339=TRUE),'D Leistungen'!I339,"")</f>
        <v/>
      </c>
      <c r="E356" s="532" t="str">
        <f>IF(AND(Projektgrundlagen!$I$25,'D Leistungen'!M339=TRUE),'D Leistungen'!J339,"")</f>
        <v/>
      </c>
      <c r="F356" s="532" t="str">
        <f>IF(AND(Projektgrundlagen!$I$25,'D Leistungen'!M339=TRUE),'D Leistungen'!K339,"")</f>
        <v/>
      </c>
    </row>
    <row r="357" spans="2:6">
      <c r="B357" t="str">
        <f>IF(AND(Projektgrundlagen!$I$25,'D Leistungen'!M340=TRUE),'D Leistungen'!C340&amp;" "&amp;'D Leistungen'!F340&amp;" "&amp;'D Leistungen'!F341&amp;" "&amp;'D Leistungen'!F342,"")</f>
        <v/>
      </c>
      <c r="C357" s="532" t="str">
        <f>IF(AND(Projektgrundlagen!$I$25,'D Leistungen'!M340=TRUE),'D Leistungen'!H340,"")</f>
        <v/>
      </c>
      <c r="D357" s="532" t="str">
        <f>IF(AND(Projektgrundlagen!$I$25,'D Leistungen'!M340=TRUE),'D Leistungen'!I340,"")</f>
        <v/>
      </c>
      <c r="E357" s="532" t="str">
        <f>IF(AND(Projektgrundlagen!$I$25,'D Leistungen'!M340=TRUE),'D Leistungen'!J340,"")</f>
        <v/>
      </c>
      <c r="F357" s="532" t="str">
        <f>IF(AND(Projektgrundlagen!$I$25,'D Leistungen'!M340=TRUE),'D Leistungen'!K340,"")</f>
        <v/>
      </c>
    </row>
    <row r="358" spans="2:6">
      <c r="B358" t="str">
        <f>IF(AND(Projektgrundlagen!$I$25,'D Leistungen'!M341=TRUE),'D Leistungen'!C341&amp;" "&amp;'D Leistungen'!F341&amp;" "&amp;'D Leistungen'!F342&amp;" "&amp;'D Leistungen'!F343,"")</f>
        <v/>
      </c>
      <c r="C358" s="532" t="str">
        <f>IF(AND(Projektgrundlagen!$I$25,'D Leistungen'!M341=TRUE),'D Leistungen'!H341,"")</f>
        <v/>
      </c>
      <c r="D358" s="532" t="str">
        <f>IF(AND(Projektgrundlagen!$I$25,'D Leistungen'!M341=TRUE),'D Leistungen'!I341,"")</f>
        <v/>
      </c>
      <c r="E358" s="532" t="str">
        <f>IF(AND(Projektgrundlagen!$I$25,'D Leistungen'!M341=TRUE),'D Leistungen'!J341,"")</f>
        <v/>
      </c>
      <c r="F358" s="532" t="str">
        <f>IF(AND(Projektgrundlagen!$I$25,'D Leistungen'!M341=TRUE),'D Leistungen'!K341,"")</f>
        <v/>
      </c>
    </row>
    <row r="359" spans="2:6">
      <c r="B359" t="str">
        <f>IF(AND(Projektgrundlagen!$I$25,'D Leistungen'!M342=TRUE),'D Leistungen'!C342&amp;" "&amp;'D Leistungen'!F342&amp;" "&amp;'D Leistungen'!F343&amp;" "&amp;'D Leistungen'!F344,"")</f>
        <v>2.03.10 Auswertung der Proben im Labor Juchtenkäfer/Eremit  gemäß Methodenblatt XK7:  6 Brutbäume à 0,5 h/Brutbaum</v>
      </c>
      <c r="C359" s="532">
        <f>IF(AND(Projektgrundlagen!$I$25,'D Leistungen'!M342=TRUE),'D Leistungen'!H342,"")</f>
        <v>1</v>
      </c>
      <c r="D359" s="532" t="str">
        <f>IF(AND(Projektgrundlagen!$I$25,'D Leistungen'!M342=TRUE),'D Leistungen'!I342,"")</f>
        <v>psch</v>
      </c>
      <c r="E359" s="532">
        <f>IF(AND(Projektgrundlagen!$I$25,'D Leistungen'!M342=TRUE),'D Leistungen'!J342,"")</f>
        <v>0</v>
      </c>
      <c r="F359" s="532">
        <f>IF(AND(Projektgrundlagen!$I$25,'D Leistungen'!M342=TRUE),'D Leistungen'!K342,"")</f>
        <v>0</v>
      </c>
    </row>
    <row r="360" spans="2:6">
      <c r="B360" t="str">
        <f>IF(AND(Projektgrundlagen!$I$25,'D Leistungen'!M343=TRUE),'D Leistungen'!C343&amp;" "&amp;'D Leistungen'!F343&amp;" "&amp;'D Leistungen'!F344&amp;" "&amp;'D Leistungen'!F345,"")</f>
        <v/>
      </c>
      <c r="C360" s="532" t="str">
        <f>IF(AND(Projektgrundlagen!$I$25,'D Leistungen'!M343=TRUE),'D Leistungen'!H343,"")</f>
        <v/>
      </c>
      <c r="D360" s="532" t="str">
        <f>IF(AND(Projektgrundlagen!$I$25,'D Leistungen'!M343=TRUE),'D Leistungen'!I343,"")</f>
        <v/>
      </c>
      <c r="E360" s="532" t="str">
        <f>IF(AND(Projektgrundlagen!$I$25,'D Leistungen'!M343=TRUE),'D Leistungen'!J343,"")</f>
        <v/>
      </c>
      <c r="F360" s="532" t="str">
        <f>IF(AND(Projektgrundlagen!$I$25,'D Leistungen'!M343=TRUE),'D Leistungen'!K343,"")</f>
        <v/>
      </c>
    </row>
    <row r="361" spans="2:6">
      <c r="B361" t="str">
        <f>IF(AND(Projektgrundlagen!$I$25,'D Leistungen'!M344=TRUE),'D Leistungen'!C344&amp;" "&amp;'D Leistungen'!F344&amp;" "&amp;'D Leistungen'!F345&amp;" "&amp;'D Leistungen'!F346,"")</f>
        <v/>
      </c>
      <c r="C361" s="532" t="str">
        <f>IF(AND(Projektgrundlagen!$I$25,'D Leistungen'!M344=TRUE),'D Leistungen'!H344,"")</f>
        <v/>
      </c>
      <c r="D361" s="532" t="str">
        <f>IF(AND(Projektgrundlagen!$I$25,'D Leistungen'!M344=TRUE),'D Leistungen'!I344,"")</f>
        <v/>
      </c>
      <c r="E361" s="532" t="str">
        <f>IF(AND(Projektgrundlagen!$I$25,'D Leistungen'!M344=TRUE),'D Leistungen'!J344,"")</f>
        <v/>
      </c>
      <c r="F361" s="532" t="str">
        <f>IF(AND(Projektgrundlagen!$I$25,'D Leistungen'!M344=TRUE),'D Leistungen'!K344,"")</f>
        <v/>
      </c>
    </row>
    <row r="362" spans="2:6">
      <c r="B362" t="str">
        <f>IF(AND(Projektgrundlagen!$I$25,'D Leistungen'!M345=TRUE),'D Leistungen'!C345&amp;" "&amp;'D Leistungen'!F345&amp;" "&amp;'D Leistungen'!F346&amp;" "&amp;'D Leistungen'!F347,"")</f>
        <v/>
      </c>
      <c r="C362" s="532" t="str">
        <f>IF(AND(Projektgrundlagen!$I$25,'D Leistungen'!M345=TRUE),'D Leistungen'!H345,"")</f>
        <v/>
      </c>
      <c r="D362" s="532" t="str">
        <f>IF(AND(Projektgrundlagen!$I$25,'D Leistungen'!M345=TRUE),'D Leistungen'!I345,"")</f>
        <v/>
      </c>
      <c r="E362" s="532" t="str">
        <f>IF(AND(Projektgrundlagen!$I$25,'D Leistungen'!M345=TRUE),'D Leistungen'!J345,"")</f>
        <v/>
      </c>
      <c r="F362" s="532" t="str">
        <f>IF(AND(Projektgrundlagen!$I$25,'D Leistungen'!M345=TRUE),'D Leistungen'!K345,"")</f>
        <v/>
      </c>
    </row>
    <row r="363" spans="2:6">
      <c r="B363" t="str">
        <f>IF(AND(Projektgrundlagen!$I$25,'D Leistungen'!M346=TRUE),'D Leistungen'!C346&amp;" "&amp;'D Leistungen'!F346&amp;" "&amp;'D Leistungen'!F347&amp;" "&amp;'D Leistungen'!F348,"")</f>
        <v/>
      </c>
      <c r="C363" s="532" t="str">
        <f>IF(AND(Projektgrundlagen!$I$25,'D Leistungen'!M346=TRUE),'D Leistungen'!H346,"")</f>
        <v/>
      </c>
      <c r="D363" s="532" t="str">
        <f>IF(AND(Projektgrundlagen!$I$25,'D Leistungen'!M346=TRUE),'D Leistungen'!I346,"")</f>
        <v/>
      </c>
      <c r="E363" s="532" t="str">
        <f>IF(AND(Projektgrundlagen!$I$25,'D Leistungen'!M346=TRUE),'D Leistungen'!J346,"")</f>
        <v/>
      </c>
      <c r="F363" s="532" t="str">
        <f>IF(AND(Projektgrundlagen!$I$25,'D Leistungen'!M346=TRUE),'D Leistungen'!K346,"")</f>
        <v/>
      </c>
    </row>
    <row r="364" spans="2:6">
      <c r="B364" t="str">
        <f>IF(AND(Projektgrundlagen!$I$25,'D Leistungen'!M347=TRUE),'D Leistungen'!C347&amp;" "&amp;'D Leistungen'!F347&amp;" "&amp;'D Leistungen'!F348&amp;" "&amp;'D Leistungen'!F349,"")</f>
        <v/>
      </c>
      <c r="C364" s="532" t="str">
        <f>IF(AND(Projektgrundlagen!$I$25,'D Leistungen'!M347=TRUE),'D Leistungen'!H347,"")</f>
        <v/>
      </c>
      <c r="D364" s="532" t="str">
        <f>IF(AND(Projektgrundlagen!$I$25,'D Leistungen'!M347=TRUE),'D Leistungen'!I347,"")</f>
        <v/>
      </c>
      <c r="E364" s="532" t="str">
        <f>IF(AND(Projektgrundlagen!$I$25,'D Leistungen'!M347=TRUE),'D Leistungen'!J347,"")</f>
        <v/>
      </c>
      <c r="F364" s="532" t="str">
        <f>IF(AND(Projektgrundlagen!$I$25,'D Leistungen'!M347=TRUE),'D Leistungen'!K347,"")</f>
        <v/>
      </c>
    </row>
    <row r="365" spans="2:6">
      <c r="B365" t="str">
        <f>IF(AND(Projektgrundlagen!$I$25,'D Leistungen'!M348=TRUE),'D Leistungen'!C348&amp;" "&amp;'D Leistungen'!F348&amp;" "&amp;'D Leistungen'!F349&amp;" "&amp;'D Leistungen'!F350,"")</f>
        <v/>
      </c>
      <c r="C365" s="532" t="str">
        <f>IF(AND(Projektgrundlagen!$I$25,'D Leistungen'!M348=TRUE),'D Leistungen'!H348,"")</f>
        <v/>
      </c>
      <c r="D365" s="532" t="str">
        <f>IF(AND(Projektgrundlagen!$I$25,'D Leistungen'!M348=TRUE),'D Leistungen'!I348,"")</f>
        <v/>
      </c>
      <c r="E365" s="532" t="str">
        <f>IF(AND(Projektgrundlagen!$I$25,'D Leistungen'!M348=TRUE),'D Leistungen'!J348,"")</f>
        <v/>
      </c>
      <c r="F365" s="532" t="str">
        <f>IF(AND(Projektgrundlagen!$I$25,'D Leistungen'!M348=TRUE),'D Leistungen'!K348,"")</f>
        <v/>
      </c>
    </row>
    <row r="366" spans="2:6">
      <c r="B366" t="str">
        <f>IF(AND(Projektgrundlagen!$I$25,'D Leistungen'!M349=TRUE),'D Leistungen'!C349&amp;" "&amp;'D Leistungen'!F349&amp;" "&amp;'D Leistungen'!F350&amp;" "&amp;'D Leistungen'!F351,"")</f>
        <v/>
      </c>
      <c r="C366" s="532" t="str">
        <f>IF(AND(Projektgrundlagen!$I$25,'D Leistungen'!M349=TRUE),'D Leistungen'!H349,"")</f>
        <v/>
      </c>
      <c r="D366" s="532" t="str">
        <f>IF(AND(Projektgrundlagen!$I$25,'D Leistungen'!M349=TRUE),'D Leistungen'!I349,"")</f>
        <v/>
      </c>
      <c r="E366" s="532" t="str">
        <f>IF(AND(Projektgrundlagen!$I$25,'D Leistungen'!M349=TRUE),'D Leistungen'!J349,"")</f>
        <v/>
      </c>
      <c r="F366" s="532" t="str">
        <f>IF(AND(Projektgrundlagen!$I$25,'D Leistungen'!M349=TRUE),'D Leistungen'!K349,"")</f>
        <v/>
      </c>
    </row>
    <row r="367" spans="2:6">
      <c r="B367" t="str">
        <f>IF(AND(Projektgrundlagen!$I$25,'D Leistungen'!M350=TRUE),'D Leistungen'!C350&amp;" "&amp;'D Leistungen'!F350&amp;" "&amp;'D Leistungen'!F351&amp;" "&amp;'D Leistungen'!F352,"")</f>
        <v/>
      </c>
      <c r="C367" s="532" t="str">
        <f>IF(AND(Projektgrundlagen!$I$25,'D Leistungen'!M350=TRUE),'D Leistungen'!H350,"")</f>
        <v/>
      </c>
      <c r="D367" s="532" t="str">
        <f>IF(AND(Projektgrundlagen!$I$25,'D Leistungen'!M350=TRUE),'D Leistungen'!I350,"")</f>
        <v/>
      </c>
      <c r="E367" s="532" t="str">
        <f>IF(AND(Projektgrundlagen!$I$25,'D Leistungen'!M350=TRUE),'D Leistungen'!J350,"")</f>
        <v/>
      </c>
      <c r="F367" s="532" t="str">
        <f>IF(AND(Projektgrundlagen!$I$25,'D Leistungen'!M350=TRUE),'D Leistungen'!K350,"")</f>
        <v/>
      </c>
    </row>
    <row r="368" spans="2:6">
      <c r="B368" t="str">
        <f>IF(AND(Projektgrundlagen!$I$25,'D Leistungen'!M351=TRUE),'D Leistungen'!C351&amp;" "&amp;'D Leistungen'!F351&amp;" "&amp;'D Leistungen'!F352&amp;" "&amp;'D Leistungen'!F353,"")</f>
        <v/>
      </c>
      <c r="C368" s="532" t="str">
        <f>IF(AND(Projektgrundlagen!$I$25,'D Leistungen'!M351=TRUE),'D Leistungen'!H351,"")</f>
        <v/>
      </c>
      <c r="D368" s="532" t="str">
        <f>IF(AND(Projektgrundlagen!$I$25,'D Leistungen'!M351=TRUE),'D Leistungen'!I351,"")</f>
        <v/>
      </c>
      <c r="E368" s="532" t="str">
        <f>IF(AND(Projektgrundlagen!$I$25,'D Leistungen'!M351=TRUE),'D Leistungen'!J351,"")</f>
        <v/>
      </c>
      <c r="F368" s="532" t="str">
        <f>IF(AND(Projektgrundlagen!$I$25,'D Leistungen'!M351=TRUE),'D Leistungen'!K351,"")</f>
        <v/>
      </c>
    </row>
    <row r="369" spans="2:6">
      <c r="B369" t="str">
        <f>IF(AND(Projektgrundlagen!$I$25,'D Leistungen'!M352=TRUE),'D Leistungen'!C352&amp;" "&amp;'D Leistungen'!F352&amp;" "&amp;'D Leistungen'!F353&amp;" "&amp;'D Leistungen'!F354,"")</f>
        <v/>
      </c>
      <c r="C369" s="532" t="str">
        <f>IF(AND(Projektgrundlagen!$I$25,'D Leistungen'!M352=TRUE),'D Leistungen'!H352,"")</f>
        <v/>
      </c>
      <c r="D369" s="532" t="str">
        <f>IF(AND(Projektgrundlagen!$I$25,'D Leistungen'!M352=TRUE),'D Leistungen'!I352,"")</f>
        <v/>
      </c>
      <c r="E369" s="532" t="str">
        <f>IF(AND(Projektgrundlagen!$I$25,'D Leistungen'!M352=TRUE),'D Leistungen'!J352,"")</f>
        <v/>
      </c>
      <c r="F369" s="532" t="str">
        <f>IF(AND(Projektgrundlagen!$I$25,'D Leistungen'!M352=TRUE),'D Leistungen'!K352,"")</f>
        <v/>
      </c>
    </row>
    <row r="370" spans="2:6">
      <c r="B370" t="str">
        <f>IF(AND(Projektgrundlagen!$I$25,'D Leistungen'!M353=TRUE),'D Leistungen'!C353&amp;" "&amp;'D Leistungen'!F353&amp;" "&amp;'D Leistungen'!F354&amp;" "&amp;'D Leistungen'!F355,"")</f>
        <v/>
      </c>
      <c r="C370" s="532" t="str">
        <f>IF(AND(Projektgrundlagen!$I$25,'D Leistungen'!M353=TRUE),'D Leistungen'!H353,"")</f>
        <v/>
      </c>
      <c r="D370" s="532" t="str">
        <f>IF(AND(Projektgrundlagen!$I$25,'D Leistungen'!M353=TRUE),'D Leistungen'!I353,"")</f>
        <v/>
      </c>
      <c r="E370" s="532" t="str">
        <f>IF(AND(Projektgrundlagen!$I$25,'D Leistungen'!M353=TRUE),'D Leistungen'!J353,"")</f>
        <v/>
      </c>
      <c r="F370" s="532" t="str">
        <f>IF(AND(Projektgrundlagen!$I$25,'D Leistungen'!M353=TRUE),'D Leistungen'!K353,"")</f>
        <v/>
      </c>
    </row>
    <row r="371" spans="2:6">
      <c r="B371" t="str">
        <f>IF(AND(Projektgrundlagen!$I$25,'D Leistungen'!M354=TRUE),'D Leistungen'!C354&amp;" "&amp;'D Leistungen'!F354&amp;" "&amp;'D Leistungen'!F355&amp;" "&amp;'D Leistungen'!F356,"")</f>
        <v/>
      </c>
      <c r="C371" s="532" t="str">
        <f>IF(AND(Projektgrundlagen!$I$25,'D Leistungen'!M354=TRUE),'D Leistungen'!H354,"")</f>
        <v/>
      </c>
      <c r="D371" s="532" t="str">
        <f>IF(AND(Projektgrundlagen!$I$25,'D Leistungen'!M354=TRUE),'D Leistungen'!I354,"")</f>
        <v/>
      </c>
      <c r="E371" s="532" t="str">
        <f>IF(AND(Projektgrundlagen!$I$25,'D Leistungen'!M354=TRUE),'D Leistungen'!J354,"")</f>
        <v/>
      </c>
      <c r="F371" s="532" t="str">
        <f>IF(AND(Projektgrundlagen!$I$25,'D Leistungen'!M354=TRUE),'D Leistungen'!K354,"")</f>
        <v/>
      </c>
    </row>
    <row r="372" spans="2:6">
      <c r="B372" t="str">
        <f>IF(AND(Projektgrundlagen!$I$25,'D Leistungen'!M355=TRUE),'D Leistungen'!C355&amp;" "&amp;'D Leistungen'!F355&amp;" "&amp;'D Leistungen'!F356&amp;" "&amp;'D Leistungen'!F357,"")</f>
        <v/>
      </c>
      <c r="C372" s="532" t="str">
        <f>IF(AND(Projektgrundlagen!$I$25,'D Leistungen'!M355=TRUE),'D Leistungen'!H355,"")</f>
        <v/>
      </c>
      <c r="D372" s="532" t="str">
        <f>IF(AND(Projektgrundlagen!$I$25,'D Leistungen'!M355=TRUE),'D Leistungen'!I355,"")</f>
        <v/>
      </c>
      <c r="E372" s="532" t="str">
        <f>IF(AND(Projektgrundlagen!$I$25,'D Leistungen'!M355=TRUE),'D Leistungen'!J355,"")</f>
        <v/>
      </c>
      <c r="F372" s="532" t="str">
        <f>IF(AND(Projektgrundlagen!$I$25,'D Leistungen'!M355=TRUE),'D Leistungen'!K355,"")</f>
        <v/>
      </c>
    </row>
    <row r="373" spans="2:6">
      <c r="B373" t="str">
        <f>IF(AND(Projektgrundlagen!$I$25,'D Leistungen'!M356=TRUE),'D Leistungen'!C356&amp;" "&amp;'D Leistungen'!F356&amp;" "&amp;'D Leistungen'!F357&amp;" "&amp;'D Leistungen'!F358,"")</f>
        <v/>
      </c>
      <c r="C373" s="532" t="str">
        <f>IF(AND(Projektgrundlagen!$I$25,'D Leistungen'!M356=TRUE),'D Leistungen'!H356,"")</f>
        <v/>
      </c>
      <c r="D373" s="532" t="str">
        <f>IF(AND(Projektgrundlagen!$I$25,'D Leistungen'!M356=TRUE),'D Leistungen'!I356,"")</f>
        <v/>
      </c>
      <c r="E373" s="532" t="str">
        <f>IF(AND(Projektgrundlagen!$I$25,'D Leistungen'!M356=TRUE),'D Leistungen'!J356,"")</f>
        <v/>
      </c>
      <c r="F373" s="532" t="str">
        <f>IF(AND(Projektgrundlagen!$I$25,'D Leistungen'!M356=TRUE),'D Leistungen'!K356,"")</f>
        <v/>
      </c>
    </row>
    <row r="374" spans="2:6">
      <c r="B374" t="str">
        <f>IF(AND(Projektgrundlagen!$I$25,'D Leistungen'!M357=TRUE),'D Leistungen'!C357&amp;" "&amp;'D Leistungen'!F357&amp;" "&amp;'D Leistungen'!F358&amp;" "&amp;'D Leistungen'!F359,"")</f>
        <v/>
      </c>
      <c r="C374" s="532" t="str">
        <f>IF(AND(Projektgrundlagen!$I$25,'D Leistungen'!M357=TRUE),'D Leistungen'!H357,"")</f>
        <v/>
      </c>
      <c r="D374" s="532" t="str">
        <f>IF(AND(Projektgrundlagen!$I$25,'D Leistungen'!M357=TRUE),'D Leistungen'!I357,"")</f>
        <v/>
      </c>
      <c r="E374" s="532" t="str">
        <f>IF(AND(Projektgrundlagen!$I$25,'D Leistungen'!M357=TRUE),'D Leistungen'!J357,"")</f>
        <v/>
      </c>
      <c r="F374" s="532" t="str">
        <f>IF(AND(Projektgrundlagen!$I$25,'D Leistungen'!M357=TRUE),'D Leistungen'!K357,"")</f>
        <v/>
      </c>
    </row>
    <row r="375" spans="2:6">
      <c r="B375" t="str">
        <f>IF(AND(Projektgrundlagen!$I$25,'D Leistungen'!M358=TRUE),'D Leistungen'!C358&amp;" "&amp;'D Leistungen'!F358&amp;" "&amp;'D Leistungen'!F359&amp;" "&amp;'D Leistungen'!F360,"")</f>
        <v/>
      </c>
      <c r="C375" s="532" t="str">
        <f>IF(AND(Projektgrundlagen!$I$25,'D Leistungen'!M358=TRUE),'D Leistungen'!H358,"")</f>
        <v/>
      </c>
      <c r="D375" s="532" t="str">
        <f>IF(AND(Projektgrundlagen!$I$25,'D Leistungen'!M358=TRUE),'D Leistungen'!I358,"")</f>
        <v/>
      </c>
      <c r="E375" s="532" t="str">
        <f>IF(AND(Projektgrundlagen!$I$25,'D Leistungen'!M358=TRUE),'D Leistungen'!J358,"")</f>
        <v/>
      </c>
      <c r="F375" s="532" t="str">
        <f>IF(AND(Projektgrundlagen!$I$25,'D Leistungen'!M358=TRUE),'D Leistungen'!K358,"")</f>
        <v/>
      </c>
    </row>
    <row r="376" spans="2:6">
      <c r="B376" t="str">
        <f>IF(AND(Projektgrundlagen!$I$25,'D Leistungen'!M359=TRUE),'D Leistungen'!C359&amp;" "&amp;'D Leistungen'!F359&amp;" "&amp;'D Leistungen'!F360&amp;" "&amp;'D Leistungen'!F361,"")</f>
        <v/>
      </c>
      <c r="C376" s="532" t="str">
        <f>IF(AND(Projektgrundlagen!$I$25,'D Leistungen'!M359=TRUE),'D Leistungen'!H359,"")</f>
        <v/>
      </c>
      <c r="D376" s="532" t="str">
        <f>IF(AND(Projektgrundlagen!$I$25,'D Leistungen'!M359=TRUE),'D Leistungen'!I359,"")</f>
        <v/>
      </c>
      <c r="E376" s="532" t="str">
        <f>IF(AND(Projektgrundlagen!$I$25,'D Leistungen'!M359=TRUE),'D Leistungen'!J359,"")</f>
        <v/>
      </c>
      <c r="F376" s="532" t="str">
        <f>IF(AND(Projektgrundlagen!$I$25,'D Leistungen'!M359=TRUE),'D Leistungen'!K359,"")</f>
        <v/>
      </c>
    </row>
    <row r="377" spans="2:6">
      <c r="B377" t="str">
        <f>IF(AND(Projektgrundlagen!$I$25,'D Leistungen'!M360=TRUE),'D Leistungen'!C360&amp;" "&amp;'D Leistungen'!F360&amp;" "&amp;'D Leistungen'!F361&amp;" "&amp;'D Leistungen'!F362,"")</f>
        <v/>
      </c>
      <c r="C377" s="532" t="str">
        <f>IF(AND(Projektgrundlagen!$I$25,'D Leistungen'!M360=TRUE),'D Leistungen'!H360,"")</f>
        <v/>
      </c>
      <c r="D377" s="532" t="str">
        <f>IF(AND(Projektgrundlagen!$I$25,'D Leistungen'!M360=TRUE),'D Leistungen'!I360,"")</f>
        <v/>
      </c>
      <c r="E377" s="532" t="str">
        <f>IF(AND(Projektgrundlagen!$I$25,'D Leistungen'!M360=TRUE),'D Leistungen'!J360,"")</f>
        <v/>
      </c>
      <c r="F377" s="532" t="str">
        <f>IF(AND(Projektgrundlagen!$I$25,'D Leistungen'!M360=TRUE),'D Leistungen'!K360,"")</f>
        <v/>
      </c>
    </row>
    <row r="378" spans="2:6">
      <c r="B378" t="str">
        <f>IF(AND(Projektgrundlagen!$I$25,'D Leistungen'!M361=TRUE),'D Leistungen'!C361&amp;" "&amp;'D Leistungen'!F361&amp;" "&amp;'D Leistungen'!F362&amp;" "&amp;'D Leistungen'!F363,"")</f>
        <v/>
      </c>
      <c r="C378" s="532" t="str">
        <f>IF(AND(Projektgrundlagen!$I$25,'D Leistungen'!M361=TRUE),'D Leistungen'!H361,"")</f>
        <v/>
      </c>
      <c r="D378" s="532" t="str">
        <f>IF(AND(Projektgrundlagen!$I$25,'D Leistungen'!M361=TRUE),'D Leistungen'!I361,"")</f>
        <v/>
      </c>
      <c r="E378" s="532" t="str">
        <f>IF(AND(Projektgrundlagen!$I$25,'D Leistungen'!M361=TRUE),'D Leistungen'!J361,"")</f>
        <v/>
      </c>
      <c r="F378" s="532" t="str">
        <f>IF(AND(Projektgrundlagen!$I$25,'D Leistungen'!M361=TRUE),'D Leistungen'!K361,"")</f>
        <v/>
      </c>
    </row>
    <row r="379" spans="2:6">
      <c r="B379" t="str">
        <f>IF(AND(Projektgrundlagen!$I$25,'D Leistungen'!M362=TRUE),'D Leistungen'!C362&amp;" "&amp;'D Leistungen'!F362&amp;" "&amp;'D Leistungen'!F363&amp;" "&amp;'D Leistungen'!F364,"")</f>
        <v/>
      </c>
      <c r="C379" s="532" t="str">
        <f>IF(AND(Projektgrundlagen!$I$25,'D Leistungen'!M362=TRUE),'D Leistungen'!H362,"")</f>
        <v/>
      </c>
      <c r="D379" s="532" t="str">
        <f>IF(AND(Projektgrundlagen!$I$25,'D Leistungen'!M362=TRUE),'D Leistungen'!I362,"")</f>
        <v/>
      </c>
      <c r="E379" s="532" t="str">
        <f>IF(AND(Projektgrundlagen!$I$25,'D Leistungen'!M362=TRUE),'D Leistungen'!J362,"")</f>
        <v/>
      </c>
      <c r="F379" s="532" t="str">
        <f>IF(AND(Projektgrundlagen!$I$25,'D Leistungen'!M362=TRUE),'D Leistungen'!K362,"")</f>
        <v/>
      </c>
    </row>
    <row r="380" spans="2:6">
      <c r="B380" t="str">
        <f>IF(AND(Projektgrundlagen!$I$25,'D Leistungen'!M363=TRUE),'D Leistungen'!C363&amp;" "&amp;'D Leistungen'!F363&amp;" "&amp;'D Leistungen'!F364&amp;" "&amp;'D Leistungen'!F365,"")</f>
        <v/>
      </c>
      <c r="C380" s="532" t="str">
        <f>IF(AND(Projektgrundlagen!$I$25,'D Leistungen'!M363=TRUE),'D Leistungen'!H363,"")</f>
        <v/>
      </c>
      <c r="D380" s="532" t="str">
        <f>IF(AND(Projektgrundlagen!$I$25,'D Leistungen'!M363=TRUE),'D Leistungen'!I363,"")</f>
        <v/>
      </c>
      <c r="E380" s="532" t="str">
        <f>IF(AND(Projektgrundlagen!$I$25,'D Leistungen'!M363=TRUE),'D Leistungen'!J363,"")</f>
        <v/>
      </c>
      <c r="F380" s="532" t="str">
        <f>IF(AND(Projektgrundlagen!$I$25,'D Leistungen'!M363=TRUE),'D Leistungen'!K363,"")</f>
        <v/>
      </c>
    </row>
    <row r="381" spans="2:6">
      <c r="B381" t="str">
        <f>IF(AND(Projektgrundlagen!$I$25,'D Leistungen'!M364=TRUE),'D Leistungen'!C364&amp;" "&amp;'D Leistungen'!F364&amp;" "&amp;'D Leistungen'!F365&amp;" "&amp;'D Leistungen'!F367,"")</f>
        <v/>
      </c>
      <c r="C381" s="532" t="str">
        <f>IF(AND(Projektgrundlagen!$I$25,'D Leistungen'!M364=TRUE),'D Leistungen'!H364,"")</f>
        <v/>
      </c>
      <c r="D381" s="532" t="str">
        <f>IF(AND(Projektgrundlagen!$I$25,'D Leistungen'!M364=TRUE),'D Leistungen'!I364,"")</f>
        <v/>
      </c>
      <c r="E381" s="532" t="str">
        <f>IF(AND(Projektgrundlagen!$I$25,'D Leistungen'!M364=TRUE),'D Leistungen'!J364,"")</f>
        <v/>
      </c>
      <c r="F381" s="532" t="str">
        <f>IF(AND(Projektgrundlagen!$I$25,'D Leistungen'!M364=TRUE),'D Leistungen'!K364,"")</f>
        <v/>
      </c>
    </row>
    <row r="382" spans="2:6">
      <c r="B382" t="str">
        <f>IF(AND(Projektgrundlagen!$I$25,'D Leistungen'!M365=TRUE),'D Leistungen'!C365&amp;" "&amp;'D Leistungen'!F365&amp;" "&amp;'D Leistungen'!F367&amp;" "&amp;'D Leistungen'!F368,"")</f>
        <v/>
      </c>
      <c r="C382" s="532" t="str">
        <f>IF(AND(Projektgrundlagen!$I$25,'D Leistungen'!M365=TRUE),'D Leistungen'!H365,"")</f>
        <v/>
      </c>
      <c r="D382" s="532" t="str">
        <f>IF(AND(Projektgrundlagen!$I$25,'D Leistungen'!M365=TRUE),'D Leistungen'!I365,"")</f>
        <v/>
      </c>
      <c r="E382" s="532" t="str">
        <f>IF(AND(Projektgrundlagen!$I$25,'D Leistungen'!M365=TRUE),'D Leistungen'!J365,"")</f>
        <v/>
      </c>
      <c r="F382" s="532" t="str">
        <f>IF(AND(Projektgrundlagen!$I$25,'D Leistungen'!M365=TRUE),'D Leistungen'!K365,"")</f>
        <v/>
      </c>
    </row>
    <row r="383" spans="2:6">
      <c r="B383" t="str">
        <f>IF(AND(Projektgrundlagen!$I$25,'D Leistungen'!M367=TRUE),'D Leistungen'!C367&amp;" "&amp;'D Leistungen'!F367&amp;" "&amp;'D Leistungen'!F368&amp;" "&amp;'D Leistungen'!F369,"")</f>
        <v>2.04 Fledermaus - Bauwerksüberprüfung 1x ehemaliges Stellwerksgebäude (eingeschossig)
7x ehemalige Betonschalthäuser
56x Durchlässe (verschiedener Durchmesser und Bauweisen) 
23x Eisenbahnüberführungen (verschiedener Bauweisen)  Kontrolle Fledermausquartiere</v>
      </c>
      <c r="C383" s="532">
        <f>IF(AND(Projektgrundlagen!$I$25,'D Leistungen'!M367=TRUE),'D Leistungen'!H367,"")</f>
        <v>1</v>
      </c>
      <c r="D383" s="532" t="str">
        <f>IF(AND(Projektgrundlagen!$I$25,'D Leistungen'!M367=TRUE),'D Leistungen'!I367,"")</f>
        <v>psch</v>
      </c>
      <c r="E383" s="532">
        <f>IF(AND(Projektgrundlagen!$I$25,'D Leistungen'!M367=TRUE),'D Leistungen'!J367,"")</f>
        <v>0</v>
      </c>
      <c r="F383" s="532">
        <f>IF(AND(Projektgrundlagen!$I$25,'D Leistungen'!M367=TRUE),'D Leistungen'!K367,"")</f>
        <v>0</v>
      </c>
    </row>
    <row r="384" spans="2:6">
      <c r="B384" t="str">
        <f>IF(AND(Projektgrundlagen!$I$25,'D Leistungen'!M368=TRUE),'D Leistungen'!C368&amp;" "&amp;'D Leistungen'!F368&amp;" "&amp;'D Leistungen'!F369&amp;" "&amp;'D Leistungen'!F370,"")</f>
        <v/>
      </c>
      <c r="C384" s="532" t="str">
        <f>IF(AND(Projektgrundlagen!$I$25,'D Leistungen'!M368=TRUE),'D Leistungen'!H368,"")</f>
        <v/>
      </c>
      <c r="D384" s="532" t="str">
        <f>IF(AND(Projektgrundlagen!$I$25,'D Leistungen'!M368=TRUE),'D Leistungen'!I368,"")</f>
        <v/>
      </c>
      <c r="E384" s="532" t="str">
        <f>IF(AND(Projektgrundlagen!$I$25,'D Leistungen'!M368=TRUE),'D Leistungen'!J368,"")</f>
        <v/>
      </c>
      <c r="F384" s="532" t="str">
        <f>IF(AND(Projektgrundlagen!$I$25,'D Leistungen'!M368=TRUE),'D Leistungen'!K368,"")</f>
        <v/>
      </c>
    </row>
    <row r="385" spans="2:6">
      <c r="B385" t="str">
        <f>IF(AND(Projektgrundlagen!$I$25,'D Leistungen'!M369=TRUE),'D Leistungen'!C369&amp;" "&amp;'D Leistungen'!F369&amp;" "&amp;'D Leistungen'!F370&amp;" "&amp;'D Leistungen'!F371,"")</f>
        <v xml:space="preserve">2.05 Kontrolle Fledermausquartiere 1x Überprüfung der Winterquartiere
1x Überprüfung der Sommerquartiere; bei Verdacht auf Wochenstube 2x
2x Ausflugszählungen pro Quartier mit 2 Personen und Ultraschalldetektoren; ggf. Nachtsichtgeräte (Apr.) </v>
      </c>
      <c r="C385" s="532">
        <f>IF(AND(Projektgrundlagen!$I$25,'D Leistungen'!M369=TRUE),'D Leistungen'!H369,"")</f>
        <v>1</v>
      </c>
      <c r="D385" s="532" t="str">
        <f>IF(AND(Projektgrundlagen!$I$25,'D Leistungen'!M369=TRUE),'D Leistungen'!I369,"")</f>
        <v>psch</v>
      </c>
      <c r="E385" s="532">
        <f>IF(AND(Projektgrundlagen!$I$25,'D Leistungen'!M369=TRUE),'D Leistungen'!J369,"")</f>
        <v>0</v>
      </c>
      <c r="F385" s="532">
        <f>IF(AND(Projektgrundlagen!$I$25,'D Leistungen'!M369=TRUE),'D Leistungen'!K369,"")</f>
        <v>0</v>
      </c>
    </row>
    <row r="386" spans="2:6">
      <c r="B386" t="str">
        <f>IF(AND(Projektgrundlagen!$I$25,'D Leistungen'!M370=TRUE),'D Leistungen'!C370&amp;" "&amp;'D Leistungen'!F370&amp;" "&amp;'D Leistungen'!F371&amp;" "&amp;'D Leistungen'!F372,"")</f>
        <v/>
      </c>
      <c r="C386" s="532" t="str">
        <f>IF(AND(Projektgrundlagen!$I$25,'D Leistungen'!M370=TRUE),'D Leistungen'!H370,"")</f>
        <v/>
      </c>
      <c r="D386" s="532" t="str">
        <f>IF(AND(Projektgrundlagen!$I$25,'D Leistungen'!M370=TRUE),'D Leistungen'!I370,"")</f>
        <v/>
      </c>
      <c r="E386" s="532" t="str">
        <f>IF(AND(Projektgrundlagen!$I$25,'D Leistungen'!M370=TRUE),'D Leistungen'!J370,"")</f>
        <v/>
      </c>
      <c r="F386" s="532" t="str">
        <f>IF(AND(Projektgrundlagen!$I$25,'D Leistungen'!M370=TRUE),'D Leistungen'!K370,"")</f>
        <v/>
      </c>
    </row>
    <row r="387" spans="2:6">
      <c r="B387" t="str">
        <f>IF(AND(Projektgrundlagen!$I$25,'D Leistungen'!M371=TRUE),'D Leistungen'!C371&amp;" "&amp;'D Leistungen'!F371&amp;" "&amp;'D Leistungen'!F372&amp;" "&amp;'D Leistungen'!F373,"")</f>
        <v/>
      </c>
      <c r="C387" s="532" t="str">
        <f>IF(AND(Projektgrundlagen!$I$25,'D Leistungen'!M371=TRUE),'D Leistungen'!H371,"")</f>
        <v/>
      </c>
      <c r="D387" s="532" t="str">
        <f>IF(AND(Projektgrundlagen!$I$25,'D Leistungen'!M371=TRUE),'D Leistungen'!I371,"")</f>
        <v/>
      </c>
      <c r="E387" s="532" t="str">
        <f>IF(AND(Projektgrundlagen!$I$25,'D Leistungen'!M371=TRUE),'D Leistungen'!J371,"")</f>
        <v/>
      </c>
      <c r="F387" s="532" t="str">
        <f>IF(AND(Projektgrundlagen!$I$25,'D Leistungen'!M371=TRUE),'D Leistungen'!K371,"")</f>
        <v/>
      </c>
    </row>
    <row r="388" spans="2:6">
      <c r="B388" t="str">
        <f>IF(AND(Projektgrundlagen!$I$25,'D Leistungen'!M372=TRUE),'D Leistungen'!C372&amp;" "&amp;'D Leistungen'!F372&amp;" "&amp;'D Leistungen'!F373&amp;" "&amp;'D Leistungen'!F374,"")</f>
        <v/>
      </c>
      <c r="C388" s="532" t="str">
        <f>IF(AND(Projektgrundlagen!$I$25,'D Leistungen'!M372=TRUE),'D Leistungen'!H372,"")</f>
        <v/>
      </c>
      <c r="D388" s="532" t="str">
        <f>IF(AND(Projektgrundlagen!$I$25,'D Leistungen'!M372=TRUE),'D Leistungen'!I372,"")</f>
        <v/>
      </c>
      <c r="E388" s="532" t="str">
        <f>IF(AND(Projektgrundlagen!$I$25,'D Leistungen'!M372=TRUE),'D Leistungen'!J372,"")</f>
        <v/>
      </c>
      <c r="F388" s="532" t="str">
        <f>IF(AND(Projektgrundlagen!$I$25,'D Leistungen'!M372=TRUE),'D Leistungen'!K372,"")</f>
        <v/>
      </c>
    </row>
    <row r="389" spans="2:6">
      <c r="B389" t="str">
        <f>IF(AND(Projektgrundlagen!$I$25,'D Leistungen'!M373=TRUE),'D Leistungen'!C373&amp;" "&amp;'D Leistungen'!F373&amp;" "&amp;'D Leistungen'!F374&amp;" "&amp;'D Leistungen'!F375,"")</f>
        <v/>
      </c>
      <c r="C389" s="532" t="str">
        <f>IF(AND(Projektgrundlagen!$I$25,'D Leistungen'!M373=TRUE),'D Leistungen'!H373,"")</f>
        <v/>
      </c>
      <c r="D389" s="532" t="str">
        <f>IF(AND(Projektgrundlagen!$I$25,'D Leistungen'!M373=TRUE),'D Leistungen'!I373,"")</f>
        <v/>
      </c>
      <c r="E389" s="532" t="str">
        <f>IF(AND(Projektgrundlagen!$I$25,'D Leistungen'!M373=TRUE),'D Leistungen'!J373,"")</f>
        <v/>
      </c>
      <c r="F389" s="532" t="str">
        <f>IF(AND(Projektgrundlagen!$I$25,'D Leistungen'!M373=TRUE),'D Leistungen'!K373,"")</f>
        <v/>
      </c>
    </row>
    <row r="390" spans="2:6">
      <c r="B390" t="str">
        <f>IF(AND(Projektgrundlagen!$I$25,'D Leistungen'!M374=TRUE),'D Leistungen'!C374&amp;" "&amp;'D Leistungen'!F374&amp;" "&amp;'D Leistungen'!F375&amp;" "&amp;'D Leistungen'!F376,"")</f>
        <v/>
      </c>
      <c r="C390" s="532" t="str">
        <f>IF(AND(Projektgrundlagen!$I$25,'D Leistungen'!M374=TRUE),'D Leistungen'!H374,"")</f>
        <v/>
      </c>
      <c r="D390" s="532" t="str">
        <f>IF(AND(Projektgrundlagen!$I$25,'D Leistungen'!M374=TRUE),'D Leistungen'!I374,"")</f>
        <v/>
      </c>
      <c r="E390" s="532" t="str">
        <f>IF(AND(Projektgrundlagen!$I$25,'D Leistungen'!M374=TRUE),'D Leistungen'!J374,"")</f>
        <v/>
      </c>
      <c r="F390" s="532" t="str">
        <f>IF(AND(Projektgrundlagen!$I$25,'D Leistungen'!M374=TRUE),'D Leistungen'!K374,"")</f>
        <v/>
      </c>
    </row>
    <row r="391" spans="2:6">
      <c r="B391" t="str">
        <f>IF(AND(Projektgrundlagen!$I$25,'D Leistungen'!M375=TRUE),'D Leistungen'!C375&amp;" "&amp;'D Leistungen'!F375&amp;" "&amp;'D Leistungen'!F376&amp;" "&amp;'D Leistungen'!F377,"")</f>
        <v/>
      </c>
      <c r="C391" s="532" t="str">
        <f>IF(AND(Projektgrundlagen!$I$25,'D Leistungen'!M375=TRUE),'D Leistungen'!H375,"")</f>
        <v/>
      </c>
      <c r="D391" s="532" t="str">
        <f>IF(AND(Projektgrundlagen!$I$25,'D Leistungen'!M375=TRUE),'D Leistungen'!I375,"")</f>
        <v/>
      </c>
      <c r="E391" s="532" t="str">
        <f>IF(AND(Projektgrundlagen!$I$25,'D Leistungen'!M375=TRUE),'D Leistungen'!J375,"")</f>
        <v/>
      </c>
      <c r="F391" s="532" t="str">
        <f>IF(AND(Projektgrundlagen!$I$25,'D Leistungen'!M375=TRUE),'D Leistungen'!K375,"")</f>
        <v/>
      </c>
    </row>
    <row r="392" spans="2:6">
      <c r="B392" t="str">
        <f>IF(AND(Projektgrundlagen!$I$25,'D Leistungen'!M376=TRUE),'D Leistungen'!C376&amp;" "&amp;'D Leistungen'!F376&amp;" "&amp;'D Leistungen'!F377&amp;" "&amp;'D Leistungen'!F378,"")</f>
        <v>3.01 Beschreiben der Vorgehensweise, ggf. mit Methodenkritik  für jede untersuchte Tiergruppe Darstellung der untersuchten Erhebungsorte (Flächen, Transsekte, Beobachtungspunkte, Probeflächen, etc.) mit Angabe von Datum und Dauer der Begehungstermine.</v>
      </c>
      <c r="C392" s="532">
        <f>IF(AND(Projektgrundlagen!$I$25,'D Leistungen'!M376=TRUE),'D Leistungen'!H376,"")</f>
        <v>1</v>
      </c>
      <c r="D392" s="532" t="str">
        <f>IF(AND(Projektgrundlagen!$I$25,'D Leistungen'!M376=TRUE),'D Leistungen'!I376,"")</f>
        <v>psch</v>
      </c>
      <c r="E392" s="532">
        <f>IF(AND(Projektgrundlagen!$I$25,'D Leistungen'!M376=TRUE),'D Leistungen'!J376,"")</f>
        <v>0</v>
      </c>
      <c r="F392" s="532">
        <f>IF(AND(Projektgrundlagen!$I$25,'D Leistungen'!M376=TRUE),'D Leistungen'!K376,"")</f>
        <v>0</v>
      </c>
    </row>
    <row r="393" spans="2:6">
      <c r="B393" t="str">
        <f>IF(AND(Projektgrundlagen!$I$25,'D Leistungen'!M377=TRUE),'D Leistungen'!C377&amp;" "&amp;'D Leistungen'!F377&amp;" "&amp;'D Leistungen'!F378&amp;" "&amp;'D Leistungen'!F379,"")</f>
        <v/>
      </c>
      <c r="C393" s="532" t="str">
        <f>IF(AND(Projektgrundlagen!$I$25,'D Leistungen'!M377=TRUE),'D Leistungen'!H377,"")</f>
        <v/>
      </c>
      <c r="D393" s="532" t="str">
        <f>IF(AND(Projektgrundlagen!$I$25,'D Leistungen'!M377=TRUE),'D Leistungen'!I377,"")</f>
        <v/>
      </c>
      <c r="E393" s="532" t="str">
        <f>IF(AND(Projektgrundlagen!$I$25,'D Leistungen'!M377=TRUE),'D Leistungen'!J377,"")</f>
        <v/>
      </c>
      <c r="F393" s="532" t="str">
        <f>IF(AND(Projektgrundlagen!$I$25,'D Leistungen'!M377=TRUE),'D Leistungen'!K377,"")</f>
        <v/>
      </c>
    </row>
    <row r="394" spans="2:6">
      <c r="B394" t="str">
        <f>IF(AND(Projektgrundlagen!$I$25,'D Leistungen'!M378=TRUE),'D Leistungen'!C378&amp;" "&amp;'D Leistungen'!F378&amp;" "&amp;'D Leistungen'!F379&amp;" "&amp;'D Leistungen'!F380,"")</f>
        <v/>
      </c>
      <c r="C394" s="532" t="str">
        <f>IF(AND(Projektgrundlagen!$I$25,'D Leistungen'!M378=TRUE),'D Leistungen'!H378,"")</f>
        <v/>
      </c>
      <c r="D394" s="532" t="str">
        <f>IF(AND(Projektgrundlagen!$I$25,'D Leistungen'!M378=TRUE),'D Leistungen'!I378,"")</f>
        <v/>
      </c>
      <c r="E394" s="532" t="str">
        <f>IF(AND(Projektgrundlagen!$I$25,'D Leistungen'!M378=TRUE),'D Leistungen'!J378,"")</f>
        <v/>
      </c>
      <c r="F394" s="532" t="str">
        <f>IF(AND(Projektgrundlagen!$I$25,'D Leistungen'!M378=TRUE),'D Leistungen'!K378,"")</f>
        <v/>
      </c>
    </row>
    <row r="395" spans="2:6">
      <c r="B395" t="str">
        <f>IF(AND(Projektgrundlagen!$I$25,'D Leistungen'!M379=TRUE),'D Leistungen'!C379&amp;" "&amp;'D Leistungen'!F379&amp;" "&amp;'D Leistungen'!F380&amp;" "&amp;'D Leistungen'!F381,"")</f>
        <v/>
      </c>
      <c r="C395" s="532" t="str">
        <f>IF(AND(Projektgrundlagen!$I$25,'D Leistungen'!M379=TRUE),'D Leistungen'!H379,"")</f>
        <v/>
      </c>
      <c r="D395" s="532" t="str">
        <f>IF(AND(Projektgrundlagen!$I$25,'D Leistungen'!M379=TRUE),'D Leistungen'!I379,"")</f>
        <v/>
      </c>
      <c r="E395" s="532" t="str">
        <f>IF(AND(Projektgrundlagen!$I$25,'D Leistungen'!M379=TRUE),'D Leistungen'!J379,"")</f>
        <v/>
      </c>
      <c r="F395" s="532" t="str">
        <f>IF(AND(Projektgrundlagen!$I$25,'D Leistungen'!M379=TRUE),'D Leistungen'!K379,"")</f>
        <v/>
      </c>
    </row>
    <row r="396" spans="2:6">
      <c r="B396" t="str">
        <f>IF(AND(Projektgrundlagen!$I$25,'D Leistungen'!M380=TRUE),'D Leistungen'!C380&amp;" "&amp;'D Leistungen'!F380&amp;" "&amp;'D Leistungen'!F381&amp;" "&amp;'D Leistungen'!F382,"")</f>
        <v>3.02 Darstellen und Analysieren  / Bewerten der erhobenen Daten entsprechend den Angaben in den jeweiligen Methodenblättern Darstellen der im Gelände erhobenen Grundlagendaten in fortlaufender Reihenfolge nach Ort und Anzahl (Rohdaten) und deren Analyse und Bewertung entsprechend der Dokumentation in den jeweiligen Methodenblättern.</v>
      </c>
      <c r="C396" s="532">
        <f>IF(AND(Projektgrundlagen!$I$25,'D Leistungen'!M380=TRUE),'D Leistungen'!H380,"")</f>
        <v>1</v>
      </c>
      <c r="D396" s="532" t="str">
        <f>IF(AND(Projektgrundlagen!$I$25,'D Leistungen'!M380=TRUE),'D Leistungen'!I380,"")</f>
        <v>psch</v>
      </c>
      <c r="E396" s="532">
        <f>IF(AND(Projektgrundlagen!$I$25,'D Leistungen'!M380=TRUE),'D Leistungen'!J380,"")</f>
        <v>0</v>
      </c>
      <c r="F396" s="532">
        <f>IF(AND(Projektgrundlagen!$I$25,'D Leistungen'!M380=TRUE),'D Leistungen'!K380,"")</f>
        <v>0</v>
      </c>
    </row>
    <row r="397" spans="2:6">
      <c r="B397" t="str">
        <f>IF(AND(Projektgrundlagen!$I$25,'D Leistungen'!M381=TRUE),'D Leistungen'!C381&amp;" "&amp;'D Leistungen'!F381&amp;" "&amp;'D Leistungen'!F382&amp;" "&amp;'D Leistungen'!F383,"")</f>
        <v/>
      </c>
      <c r="C397" s="532" t="str">
        <f>IF(AND(Projektgrundlagen!$I$25,'D Leistungen'!M381=TRUE),'D Leistungen'!H381,"")</f>
        <v/>
      </c>
      <c r="D397" s="532" t="str">
        <f>IF(AND(Projektgrundlagen!$I$25,'D Leistungen'!M381=TRUE),'D Leistungen'!I381,"")</f>
        <v/>
      </c>
      <c r="E397" s="532" t="str">
        <f>IF(AND(Projektgrundlagen!$I$25,'D Leistungen'!M381=TRUE),'D Leistungen'!J381,"")</f>
        <v/>
      </c>
      <c r="F397" s="532" t="str">
        <f>IF(AND(Projektgrundlagen!$I$25,'D Leistungen'!M381=TRUE),'D Leistungen'!K381,"")</f>
        <v/>
      </c>
    </row>
    <row r="398" spans="2:6">
      <c r="B398" t="str">
        <f>IF(AND(Projektgrundlagen!$I$25,'D Leistungen'!M382=TRUE),'D Leistungen'!C382&amp;" "&amp;'D Leistungen'!F382&amp;" "&amp;'D Leistungen'!F383&amp;" "&amp;'D Leistungen'!F384,"")</f>
        <v/>
      </c>
      <c r="C398" s="532" t="str">
        <f>IF(AND(Projektgrundlagen!$I$25,'D Leistungen'!M382=TRUE),'D Leistungen'!H382,"")</f>
        <v/>
      </c>
      <c r="D398" s="532" t="str">
        <f>IF(AND(Projektgrundlagen!$I$25,'D Leistungen'!M382=TRUE),'D Leistungen'!I382,"")</f>
        <v/>
      </c>
      <c r="E398" s="532" t="str">
        <f>IF(AND(Projektgrundlagen!$I$25,'D Leistungen'!M382=TRUE),'D Leistungen'!J382,"")</f>
        <v/>
      </c>
      <c r="F398" s="532" t="str">
        <f>IF(AND(Projektgrundlagen!$I$25,'D Leistungen'!M382=TRUE),'D Leistungen'!K382,"")</f>
        <v/>
      </c>
    </row>
    <row r="399" spans="2:6">
      <c r="B399" t="str">
        <f>IF(AND(Projektgrundlagen!$I$25,'D Leistungen'!M383=TRUE),'D Leistungen'!C383&amp;" "&amp;'D Leistungen'!F383&amp;" "&amp;'D Leistungen'!F384&amp;" "&amp;'D Leistungen'!F385,"")</f>
        <v/>
      </c>
      <c r="C399" s="532" t="str">
        <f>IF(AND(Projektgrundlagen!$I$25,'D Leistungen'!M383=TRUE),'D Leistungen'!H383,"")</f>
        <v/>
      </c>
      <c r="D399" s="532" t="str">
        <f>IF(AND(Projektgrundlagen!$I$25,'D Leistungen'!M383=TRUE),'D Leistungen'!I383,"")</f>
        <v/>
      </c>
      <c r="E399" s="532" t="str">
        <f>IF(AND(Projektgrundlagen!$I$25,'D Leistungen'!M383=TRUE),'D Leistungen'!J383,"")</f>
        <v/>
      </c>
      <c r="F399" s="532" t="str">
        <f>IF(AND(Projektgrundlagen!$I$25,'D Leistungen'!M383=TRUE),'D Leistungen'!K383,"")</f>
        <v/>
      </c>
    </row>
    <row r="400" spans="2:6">
      <c r="B400" t="str">
        <f>IF(AND(Projektgrundlagen!$I$25,'D Leistungen'!M384=TRUE),'D Leistungen'!C384&amp;" "&amp;'D Leistungen'!F384&amp;" "&amp;'D Leistungen'!F385&amp;" "&amp;'D Leistungen'!#REF!,"")</f>
        <v/>
      </c>
      <c r="C400" s="532" t="str">
        <f>IF(AND(Projektgrundlagen!$I$25,'D Leistungen'!M384=TRUE),'D Leistungen'!H384,"")</f>
        <v/>
      </c>
      <c r="D400" s="532" t="str">
        <f>IF(AND(Projektgrundlagen!$I$25,'D Leistungen'!M384=TRUE),'D Leistungen'!I384,"")</f>
        <v/>
      </c>
      <c r="E400" s="532" t="str">
        <f>IF(AND(Projektgrundlagen!$I$25,'D Leistungen'!M384=TRUE),'D Leistungen'!J384,"")</f>
        <v/>
      </c>
      <c r="F400" s="532" t="str">
        <f>IF(AND(Projektgrundlagen!$I$25,'D Leistungen'!M384=TRUE),'D Leistungen'!K384,"")</f>
        <v/>
      </c>
    </row>
    <row r="401" spans="2:6">
      <c r="B401" t="str">
        <f>IF(AND(Projektgrundlagen!$I$25,'D Leistungen'!M385=TRUE),'D Leistungen'!C385&amp;" "&amp;'D Leistungen'!F385&amp;" "&amp;'D Leistungen'!#REF!&amp;" "&amp;'D Leistungen'!#REF!,"")</f>
        <v/>
      </c>
      <c r="C401" s="532" t="str">
        <f>IF(AND(Projektgrundlagen!$I$25,'D Leistungen'!M385=TRUE),'D Leistungen'!H385,"")</f>
        <v/>
      </c>
      <c r="D401" s="532" t="str">
        <f>IF(AND(Projektgrundlagen!$I$25,'D Leistungen'!M385=TRUE),'D Leistungen'!I385,"")</f>
        <v/>
      </c>
      <c r="E401" s="532" t="str">
        <f>IF(AND(Projektgrundlagen!$I$25,'D Leistungen'!M385=TRUE),'D Leistungen'!J385,"")</f>
        <v/>
      </c>
      <c r="F401" s="532" t="str">
        <f>IF(AND(Projektgrundlagen!$I$25,'D Leistungen'!M385=TRUE),'D Leistungen'!K385,"")</f>
        <v/>
      </c>
    </row>
    <row r="402" spans="2:6">
      <c r="B402" t="e">
        <f>IF(AND(Projektgrundlagen!$I$25,'D Leistungen'!#REF!=TRUE),'D Leistungen'!#REF!&amp;" "&amp;'D Leistungen'!#REF!&amp;" "&amp;'D Leistungen'!#REF!&amp;" "&amp;'D Leistungen'!#REF!,"")</f>
        <v>#REF!</v>
      </c>
      <c r="C402" s="532" t="e">
        <f>IF(AND(Projektgrundlagen!$I$25,'D Leistungen'!#REF!=TRUE),'D Leistungen'!#REF!,"")</f>
        <v>#REF!</v>
      </c>
      <c r="D402" s="532" t="e">
        <f>IF(AND(Projektgrundlagen!$I$25,'D Leistungen'!#REF!=TRUE),'D Leistungen'!#REF!,"")</f>
        <v>#REF!</v>
      </c>
      <c r="E402" s="532" t="e">
        <f>IF(AND(Projektgrundlagen!$I$25,'D Leistungen'!#REF!=TRUE),'D Leistungen'!#REF!,"")</f>
        <v>#REF!</v>
      </c>
      <c r="F402" s="532" t="e">
        <f>IF(AND(Projektgrundlagen!$I$25,'D Leistungen'!#REF!=TRUE),'D Leistungen'!#REF!,"")</f>
        <v>#REF!</v>
      </c>
    </row>
    <row r="403" spans="2:6">
      <c r="B403" t="e">
        <f>IF(AND(Projektgrundlagen!$I$25,'D Leistungen'!#REF!=TRUE),'D Leistungen'!#REF!&amp;" "&amp;'D Leistungen'!#REF!&amp;" "&amp;'D Leistungen'!#REF!&amp;" "&amp;'D Leistungen'!F386,"")</f>
        <v>#REF!</v>
      </c>
      <c r="C403" s="532" t="e">
        <f>IF(AND(Projektgrundlagen!$I$25,'D Leistungen'!#REF!=TRUE),'D Leistungen'!#REF!,"")</f>
        <v>#REF!</v>
      </c>
      <c r="D403" s="532" t="e">
        <f>IF(AND(Projektgrundlagen!$I$25,'D Leistungen'!#REF!=TRUE),'D Leistungen'!#REF!,"")</f>
        <v>#REF!</v>
      </c>
      <c r="E403" s="532" t="e">
        <f>IF(AND(Projektgrundlagen!$I$25,'D Leistungen'!#REF!=TRUE),'D Leistungen'!#REF!,"")</f>
        <v>#REF!</v>
      </c>
      <c r="F403" s="532" t="e">
        <f>IF(AND(Projektgrundlagen!$I$25,'D Leistungen'!#REF!=TRUE),'D Leistungen'!#REF!,"")</f>
        <v>#REF!</v>
      </c>
    </row>
    <row r="404" spans="2:6">
      <c r="B404" t="e">
        <f>IF(AND(Projektgrundlagen!$I$25,'D Leistungen'!#REF!=TRUE),'D Leistungen'!#REF!&amp;" "&amp;'D Leistungen'!#REF!&amp;" "&amp;'D Leistungen'!F386&amp;" "&amp;'D Leistungen'!F387,"")</f>
        <v>#REF!</v>
      </c>
      <c r="C404" s="532" t="e">
        <f>IF(AND(Projektgrundlagen!$I$25,'D Leistungen'!#REF!=TRUE),'D Leistungen'!#REF!,"")</f>
        <v>#REF!</v>
      </c>
      <c r="D404" s="532" t="e">
        <f>IF(AND(Projektgrundlagen!$I$25,'D Leistungen'!#REF!=TRUE),'D Leistungen'!#REF!,"")</f>
        <v>#REF!</v>
      </c>
      <c r="E404" s="532" t="e">
        <f>IF(AND(Projektgrundlagen!$I$25,'D Leistungen'!#REF!=TRUE),'D Leistungen'!#REF!,"")</f>
        <v>#REF!</v>
      </c>
      <c r="F404" s="532" t="e">
        <f>IF(AND(Projektgrundlagen!$I$25,'D Leistungen'!#REF!=TRUE),'D Leistungen'!#REF!,"")</f>
        <v>#REF!</v>
      </c>
    </row>
    <row r="405" spans="2:6">
      <c r="B405" t="str">
        <f>IF(AND(Projektgrundlagen!$I$25,'D Leistungen'!M386=TRUE),'D Leistungen'!C386&amp;" "&amp;'D Leistungen'!F386&amp;" "&amp;'D Leistungen'!F387&amp;" "&amp;'D Leistungen'!F388,"")</f>
        <v/>
      </c>
      <c r="C405" s="532" t="str">
        <f>IF(AND(Projektgrundlagen!$I$25,'D Leistungen'!M386=TRUE),'D Leistungen'!H386,"")</f>
        <v/>
      </c>
      <c r="D405" s="532" t="str">
        <f>IF(AND(Projektgrundlagen!$I$25,'D Leistungen'!M386=TRUE),'D Leistungen'!I386,"")</f>
        <v/>
      </c>
      <c r="E405" s="532" t="str">
        <f>IF(AND(Projektgrundlagen!$I$25,'D Leistungen'!M386=TRUE),'D Leistungen'!J386,"")</f>
        <v/>
      </c>
      <c r="F405" s="532" t="str">
        <f>IF(AND(Projektgrundlagen!$I$25,'D Leistungen'!M386=TRUE),'D Leistungen'!K386,"")</f>
        <v/>
      </c>
    </row>
    <row r="406" spans="2:6">
      <c r="B406" t="str">
        <f>IF(AND(Projektgrundlagen!$I$25,'D Leistungen'!M387=TRUE),'D Leistungen'!C387&amp;" "&amp;'D Leistungen'!F387&amp;" "&amp;'D Leistungen'!F388&amp;" "&amp;'D Leistungen'!F389,"")</f>
        <v/>
      </c>
      <c r="C406" s="532" t="str">
        <f>IF(AND(Projektgrundlagen!$I$25,'D Leistungen'!M387=TRUE),'D Leistungen'!H387,"")</f>
        <v/>
      </c>
      <c r="D406" s="532" t="str">
        <f>IF(AND(Projektgrundlagen!$I$25,'D Leistungen'!M387=TRUE),'D Leistungen'!I387,"")</f>
        <v/>
      </c>
      <c r="E406" s="532" t="str">
        <f>IF(AND(Projektgrundlagen!$I$25,'D Leistungen'!M387=TRUE),'D Leistungen'!J387,"")</f>
        <v/>
      </c>
      <c r="F406" s="532" t="str">
        <f>IF(AND(Projektgrundlagen!$I$25,'D Leistungen'!M387=TRUE),'D Leistungen'!K387,"")</f>
        <v/>
      </c>
    </row>
    <row r="407" spans="2:6">
      <c r="B407" t="str">
        <f>IF(AND(Projektgrundlagen!$I$25,'D Leistungen'!M388=TRUE),'D Leistungen'!C388&amp;" "&amp;'D Leistungen'!F388&amp;" "&amp;'D Leistungen'!F389&amp;" "&amp;'D Leistungen'!F390,"")</f>
        <v/>
      </c>
      <c r="C407" s="532" t="str">
        <f>IF(AND(Projektgrundlagen!$I$25,'D Leistungen'!M388=TRUE),'D Leistungen'!H388,"")</f>
        <v/>
      </c>
      <c r="D407" s="532" t="str">
        <f>IF(AND(Projektgrundlagen!$I$25,'D Leistungen'!M388=TRUE),'D Leistungen'!I388,"")</f>
        <v/>
      </c>
      <c r="E407" s="532" t="str">
        <f>IF(AND(Projektgrundlagen!$I$25,'D Leistungen'!M388=TRUE),'D Leistungen'!J388,"")</f>
        <v/>
      </c>
      <c r="F407" s="532" t="str">
        <f>IF(AND(Projektgrundlagen!$I$25,'D Leistungen'!M388=TRUE),'D Leistungen'!K388,"")</f>
        <v/>
      </c>
    </row>
    <row r="408" spans="2:6">
      <c r="B408" t="str">
        <f>IF(AND(Projektgrundlagen!$I$25,'D Leistungen'!M389=TRUE),'D Leistungen'!C389&amp;" "&amp;'D Leistungen'!F389&amp;" "&amp;'D Leistungen'!F390&amp;" "&amp;'D Leistungen'!F391,"")</f>
        <v/>
      </c>
      <c r="C408" s="532" t="str">
        <f>IF(AND(Projektgrundlagen!$I$25,'D Leistungen'!M389=TRUE),'D Leistungen'!H389,"")</f>
        <v/>
      </c>
      <c r="D408" s="532" t="str">
        <f>IF(AND(Projektgrundlagen!$I$25,'D Leistungen'!M389=TRUE),'D Leistungen'!I389,"")</f>
        <v/>
      </c>
      <c r="E408" s="532" t="str">
        <f>IF(AND(Projektgrundlagen!$I$25,'D Leistungen'!M389=TRUE),'D Leistungen'!J389,"")</f>
        <v/>
      </c>
      <c r="F408" s="532" t="str">
        <f>IF(AND(Projektgrundlagen!$I$25,'D Leistungen'!M389=TRUE),'D Leistungen'!K389,"")</f>
        <v/>
      </c>
    </row>
    <row r="409" spans="2:6">
      <c r="B409" t="str">
        <f>IF(AND(Projektgrundlagen!$I$25,'D Leistungen'!M390=TRUE),'D Leistungen'!C390&amp;" "&amp;'D Leistungen'!F390&amp;" "&amp;'D Leistungen'!F391&amp;" "&amp;'D Leistungen'!F392,"")</f>
        <v/>
      </c>
      <c r="C409" s="532" t="str">
        <f>IF(AND(Projektgrundlagen!$I$25,'D Leistungen'!M390=TRUE),'D Leistungen'!H390,"")</f>
        <v/>
      </c>
      <c r="D409" s="532" t="str">
        <f>IF(AND(Projektgrundlagen!$I$25,'D Leistungen'!M390=TRUE),'D Leistungen'!I390,"")</f>
        <v/>
      </c>
      <c r="E409" s="532" t="str">
        <f>IF(AND(Projektgrundlagen!$I$25,'D Leistungen'!M390=TRUE),'D Leistungen'!J390,"")</f>
        <v/>
      </c>
      <c r="F409" s="532" t="str">
        <f>IF(AND(Projektgrundlagen!$I$25,'D Leistungen'!M390=TRUE),'D Leistungen'!K390,"")</f>
        <v/>
      </c>
    </row>
    <row r="410" spans="2:6">
      <c r="B410" t="str">
        <f>IF(AND(Projektgrundlagen!$I$25,'D Leistungen'!M391=TRUE),'D Leistungen'!C391&amp;" "&amp;'D Leistungen'!F391&amp;" "&amp;'D Leistungen'!F392&amp;" "&amp;'D Leistungen'!F393,"")</f>
        <v/>
      </c>
      <c r="C410" s="532" t="str">
        <f>IF(AND(Projektgrundlagen!$I$25,'D Leistungen'!M391=TRUE),'D Leistungen'!H391,"")</f>
        <v/>
      </c>
      <c r="D410" s="532" t="str">
        <f>IF(AND(Projektgrundlagen!$I$25,'D Leistungen'!M391=TRUE),'D Leistungen'!I391,"")</f>
        <v/>
      </c>
      <c r="E410" s="532" t="str">
        <f>IF(AND(Projektgrundlagen!$I$25,'D Leistungen'!M391=TRUE),'D Leistungen'!J391,"")</f>
        <v/>
      </c>
      <c r="F410" s="532" t="str">
        <f>IF(AND(Projektgrundlagen!$I$25,'D Leistungen'!M391=TRUE),'D Leistungen'!K391,"")</f>
        <v/>
      </c>
    </row>
    <row r="411" spans="2:6">
      <c r="B411" t="str">
        <f>IF(AND(Projektgrundlagen!$I$25,'D Leistungen'!M392=TRUE),'D Leistungen'!C392&amp;" "&amp;'D Leistungen'!F392&amp;" "&amp;'D Leistungen'!F393&amp;" "&amp;'D Leistungen'!F394,"")</f>
        <v/>
      </c>
      <c r="C411" s="532" t="str">
        <f>IF(AND(Projektgrundlagen!$I$25,'D Leistungen'!M392=TRUE),'D Leistungen'!H392,"")</f>
        <v/>
      </c>
      <c r="D411" s="532" t="str">
        <f>IF(AND(Projektgrundlagen!$I$25,'D Leistungen'!M392=TRUE),'D Leistungen'!I392,"")</f>
        <v/>
      </c>
      <c r="E411" s="532" t="str">
        <f>IF(AND(Projektgrundlagen!$I$25,'D Leistungen'!M392=TRUE),'D Leistungen'!J392,"")</f>
        <v/>
      </c>
      <c r="F411" s="532" t="str">
        <f>IF(AND(Projektgrundlagen!$I$25,'D Leistungen'!M392=TRUE),'D Leistungen'!K392,"")</f>
        <v/>
      </c>
    </row>
    <row r="412" spans="2:6">
      <c r="B412" t="str">
        <f>IF(AND(Projektgrundlagen!$I$25,'D Leistungen'!M393=TRUE),'D Leistungen'!C393&amp;" "&amp;'D Leistungen'!F393&amp;" "&amp;'D Leistungen'!F394&amp;" "&amp;'D Leistungen'!F395,"")</f>
        <v/>
      </c>
      <c r="C412" s="532" t="str">
        <f>IF(AND(Projektgrundlagen!$I$25,'D Leistungen'!M393=TRUE),'D Leistungen'!H393,"")</f>
        <v/>
      </c>
      <c r="D412" s="532" t="str">
        <f>IF(AND(Projektgrundlagen!$I$25,'D Leistungen'!M393=TRUE),'D Leistungen'!I393,"")</f>
        <v/>
      </c>
      <c r="E412" s="532" t="str">
        <f>IF(AND(Projektgrundlagen!$I$25,'D Leistungen'!M393=TRUE),'D Leistungen'!J393,"")</f>
        <v/>
      </c>
      <c r="F412" s="532" t="str">
        <f>IF(AND(Projektgrundlagen!$I$25,'D Leistungen'!M393=TRUE),'D Leistungen'!K393,"")</f>
        <v/>
      </c>
    </row>
    <row r="413" spans="2:6">
      <c r="B413" t="str">
        <f>IF(AND(Projektgrundlagen!$I$25,'D Leistungen'!M394=TRUE),'D Leistungen'!C394&amp;" "&amp;'D Leistungen'!F394&amp;" "&amp;'D Leistungen'!F395&amp;" "&amp;'D Leistungen'!F396,"")</f>
        <v/>
      </c>
      <c r="C413" s="532" t="str">
        <f>IF(AND(Projektgrundlagen!$I$25,'D Leistungen'!M394=TRUE),'D Leistungen'!H394,"")</f>
        <v/>
      </c>
      <c r="D413" s="532" t="str">
        <f>IF(AND(Projektgrundlagen!$I$25,'D Leistungen'!M394=TRUE),'D Leistungen'!I394,"")</f>
        <v/>
      </c>
      <c r="E413" s="532" t="str">
        <f>IF(AND(Projektgrundlagen!$I$25,'D Leistungen'!M394=TRUE),'D Leistungen'!J394,"")</f>
        <v/>
      </c>
      <c r="F413" s="532" t="str">
        <f>IF(AND(Projektgrundlagen!$I$25,'D Leistungen'!M394=TRUE),'D Leistungen'!K394,"")</f>
        <v/>
      </c>
    </row>
    <row r="414" spans="2:6">
      <c r="B414" t="str">
        <f>IF(AND(Projektgrundlagen!$I$25,'D Leistungen'!M395=TRUE),'D Leistungen'!C395&amp;" "&amp;'D Leistungen'!F395&amp;" "&amp;'D Leistungen'!F396&amp;" "&amp;'D Leistungen'!F397,"")</f>
        <v/>
      </c>
      <c r="C414" s="532" t="str">
        <f>IF(AND(Projektgrundlagen!$I$25,'D Leistungen'!M395=TRUE),'D Leistungen'!H395,"")</f>
        <v/>
      </c>
      <c r="D414" s="532" t="str">
        <f>IF(AND(Projektgrundlagen!$I$25,'D Leistungen'!M395=TRUE),'D Leistungen'!I395,"")</f>
        <v/>
      </c>
      <c r="E414" s="532" t="str">
        <f>IF(AND(Projektgrundlagen!$I$25,'D Leistungen'!M395=TRUE),'D Leistungen'!J395,"")</f>
        <v/>
      </c>
      <c r="F414" s="532" t="str">
        <f>IF(AND(Projektgrundlagen!$I$25,'D Leistungen'!M395=TRUE),'D Leistungen'!K395,"")</f>
        <v/>
      </c>
    </row>
    <row r="415" spans="2:6">
      <c r="B415" t="str">
        <f>IF(AND(Projektgrundlagen!$I$25,'D Leistungen'!M396=TRUE),'D Leistungen'!C396&amp;" "&amp;'D Leistungen'!F396&amp;" "&amp;'D Leistungen'!F397&amp;" "&amp;'D Leistungen'!F398,"")</f>
        <v/>
      </c>
      <c r="C415" s="532" t="str">
        <f>IF(AND(Projektgrundlagen!$I$25,'D Leistungen'!M396=TRUE),'D Leistungen'!H396,"")</f>
        <v/>
      </c>
      <c r="D415" s="532" t="str">
        <f>IF(AND(Projektgrundlagen!$I$25,'D Leistungen'!M396=TRUE),'D Leistungen'!I396,"")</f>
        <v/>
      </c>
      <c r="E415" s="532" t="str">
        <f>IF(AND(Projektgrundlagen!$I$25,'D Leistungen'!M396=TRUE),'D Leistungen'!J396,"")</f>
        <v/>
      </c>
      <c r="F415" s="532" t="str">
        <f>IF(AND(Projektgrundlagen!$I$25,'D Leistungen'!M396=TRUE),'D Leistungen'!K396,"")</f>
        <v/>
      </c>
    </row>
    <row r="416" spans="2:6">
      <c r="B416" t="str">
        <f>IF(AND(Projektgrundlagen!$I$25,'D Leistungen'!M397=TRUE),'D Leistungen'!C397&amp;" "&amp;'D Leistungen'!F397&amp;" "&amp;'D Leistungen'!F398&amp;" "&amp;'D Leistungen'!F399,"")</f>
        <v/>
      </c>
      <c r="C416" s="532" t="str">
        <f>IF(AND(Projektgrundlagen!$I$25,'D Leistungen'!M397=TRUE),'D Leistungen'!H397,"")</f>
        <v/>
      </c>
      <c r="D416" s="532" t="str">
        <f>IF(AND(Projektgrundlagen!$I$25,'D Leistungen'!M397=TRUE),'D Leistungen'!I397,"")</f>
        <v/>
      </c>
      <c r="E416" s="532" t="str">
        <f>IF(AND(Projektgrundlagen!$I$25,'D Leistungen'!M397=TRUE),'D Leistungen'!J397,"")</f>
        <v/>
      </c>
      <c r="F416" s="532" t="str">
        <f>IF(AND(Projektgrundlagen!$I$25,'D Leistungen'!M397=TRUE),'D Leistungen'!K397,"")</f>
        <v/>
      </c>
    </row>
    <row r="417" spans="2:6">
      <c r="B417" t="str">
        <f>IF(AND(Projektgrundlagen!$I$25,'D Leistungen'!M398=TRUE),'D Leistungen'!C398&amp;" "&amp;'D Leistungen'!F398&amp;" "&amp;'D Leistungen'!F399&amp;" "&amp;'D Leistungen'!F400,"")</f>
        <v/>
      </c>
      <c r="C417" s="532" t="str">
        <f>IF(AND(Projektgrundlagen!$I$25,'D Leistungen'!M398=TRUE),'D Leistungen'!H398,"")</f>
        <v/>
      </c>
      <c r="D417" s="532" t="str">
        <f>IF(AND(Projektgrundlagen!$I$25,'D Leistungen'!M398=TRUE),'D Leistungen'!I398,"")</f>
        <v/>
      </c>
      <c r="E417" s="532" t="str">
        <f>IF(AND(Projektgrundlagen!$I$25,'D Leistungen'!M398=TRUE),'D Leistungen'!J398,"")</f>
        <v/>
      </c>
      <c r="F417" s="532" t="str">
        <f>IF(AND(Projektgrundlagen!$I$25,'D Leistungen'!M398=TRUE),'D Leistungen'!K398,"")</f>
        <v/>
      </c>
    </row>
    <row r="418" spans="2:6">
      <c r="B418" t="str">
        <f>IF(AND(Projektgrundlagen!$I$25,'D Leistungen'!M399=TRUE),'D Leistungen'!C399&amp;" "&amp;'D Leistungen'!F399&amp;" "&amp;'D Leistungen'!F400&amp;" "&amp;'D Leistungen'!F401,"")</f>
        <v/>
      </c>
      <c r="C418" s="532" t="str">
        <f>IF(AND(Projektgrundlagen!$I$25,'D Leistungen'!M399=TRUE),'D Leistungen'!H399,"")</f>
        <v/>
      </c>
      <c r="D418" s="532" t="str">
        <f>IF(AND(Projektgrundlagen!$I$25,'D Leistungen'!M399=TRUE),'D Leistungen'!I399,"")</f>
        <v/>
      </c>
      <c r="E418" s="532" t="str">
        <f>IF(AND(Projektgrundlagen!$I$25,'D Leistungen'!M399=TRUE),'D Leistungen'!J399,"")</f>
        <v/>
      </c>
      <c r="F418" s="532" t="str">
        <f>IF(AND(Projektgrundlagen!$I$25,'D Leistungen'!M399=TRUE),'D Leistungen'!K399,"")</f>
        <v/>
      </c>
    </row>
    <row r="419" spans="2:6">
      <c r="B419" t="str">
        <f>IF(AND(Projektgrundlagen!$I$25,'D Leistungen'!M400=TRUE),'D Leistungen'!C400&amp;" "&amp;'D Leistungen'!F400&amp;" "&amp;'D Leistungen'!F401&amp;" "&amp;'D Leistungen'!F402,"")</f>
        <v/>
      </c>
      <c r="C419" s="532" t="str">
        <f>IF(AND(Projektgrundlagen!$I$25,'D Leistungen'!M400=TRUE),'D Leistungen'!H400,"")</f>
        <v/>
      </c>
      <c r="D419" s="532" t="str">
        <f>IF(AND(Projektgrundlagen!$I$25,'D Leistungen'!M400=TRUE),'D Leistungen'!I400,"")</f>
        <v/>
      </c>
      <c r="E419" s="532" t="str">
        <f>IF(AND(Projektgrundlagen!$I$25,'D Leistungen'!M400=TRUE),'D Leistungen'!J400,"")</f>
        <v/>
      </c>
      <c r="F419" s="532" t="str">
        <f>IF(AND(Projektgrundlagen!$I$25,'D Leistungen'!M400=TRUE),'D Leistungen'!K400,"")</f>
        <v/>
      </c>
    </row>
    <row r="420" spans="2:6">
      <c r="B420" t="str">
        <f>IF(AND(Projektgrundlagen!$I$25,'D Leistungen'!M401=TRUE),'D Leistungen'!C401&amp;" "&amp;'D Leistungen'!F401&amp;" "&amp;'D Leistungen'!F402&amp;" "&amp;'D Leistungen'!F403,"")</f>
        <v/>
      </c>
      <c r="C420" s="532" t="str">
        <f>IF(AND(Projektgrundlagen!$I$25,'D Leistungen'!M401=TRUE),'D Leistungen'!H401,"")</f>
        <v/>
      </c>
      <c r="D420" s="532" t="str">
        <f>IF(AND(Projektgrundlagen!$I$25,'D Leistungen'!M401=TRUE),'D Leistungen'!I401,"")</f>
        <v/>
      </c>
      <c r="E420" s="532" t="str">
        <f>IF(AND(Projektgrundlagen!$I$25,'D Leistungen'!M401=TRUE),'D Leistungen'!J401,"")</f>
        <v/>
      </c>
      <c r="F420" s="532" t="str">
        <f>IF(AND(Projektgrundlagen!$I$25,'D Leistungen'!M401=TRUE),'D Leistungen'!K401,"")</f>
        <v/>
      </c>
    </row>
    <row r="421" spans="2:6">
      <c r="B421" t="str">
        <f>IF(AND(Projektgrundlagen!$I$25,'D Leistungen'!M402=TRUE),'D Leistungen'!C402&amp;" "&amp;'D Leistungen'!F402&amp;" "&amp;'D Leistungen'!F403&amp;" "&amp;'D Leistungen'!F404,"")</f>
        <v/>
      </c>
      <c r="C421" s="532" t="str">
        <f>IF(AND(Projektgrundlagen!$I$25,'D Leistungen'!M402=TRUE),'D Leistungen'!H402,"")</f>
        <v/>
      </c>
      <c r="D421" s="532" t="str">
        <f>IF(AND(Projektgrundlagen!$I$25,'D Leistungen'!M402=TRUE),'D Leistungen'!I402,"")</f>
        <v/>
      </c>
      <c r="E421" s="532" t="str">
        <f>IF(AND(Projektgrundlagen!$I$25,'D Leistungen'!M402=TRUE),'D Leistungen'!J402,"")</f>
        <v/>
      </c>
      <c r="F421" s="532" t="str">
        <f>IF(AND(Projektgrundlagen!$I$25,'D Leistungen'!M402=TRUE),'D Leistungen'!K402,"")</f>
        <v/>
      </c>
    </row>
    <row r="422" spans="2:6">
      <c r="B422" t="str">
        <f>IF(AND(Projektgrundlagen!$I$25,'D Leistungen'!M403=TRUE),'D Leistungen'!C403&amp;" "&amp;'D Leistungen'!F403&amp;" "&amp;'D Leistungen'!F404&amp;" "&amp;'D Leistungen'!F405,"")</f>
        <v/>
      </c>
      <c r="C422" s="532" t="str">
        <f>IF(AND(Projektgrundlagen!$I$25,'D Leistungen'!M403=TRUE),'D Leistungen'!H403,"")</f>
        <v/>
      </c>
      <c r="D422" s="532" t="str">
        <f>IF(AND(Projektgrundlagen!$I$25,'D Leistungen'!M403=TRUE),'D Leistungen'!I403,"")</f>
        <v/>
      </c>
      <c r="E422" s="532" t="str">
        <f>IF(AND(Projektgrundlagen!$I$25,'D Leistungen'!M403=TRUE),'D Leistungen'!J403,"")</f>
        <v/>
      </c>
      <c r="F422" s="532" t="str">
        <f>IF(AND(Projektgrundlagen!$I$25,'D Leistungen'!M403=TRUE),'D Leistungen'!K403,"")</f>
        <v/>
      </c>
    </row>
    <row r="423" spans="2:6">
      <c r="B423" t="str">
        <f>IF(AND(Projektgrundlagen!$I$25,'D Leistungen'!M404=TRUE),'D Leistungen'!C404&amp;" "&amp;'D Leistungen'!F404&amp;" "&amp;'D Leistungen'!F405&amp;" "&amp;'D Leistungen'!F406,"")</f>
        <v/>
      </c>
      <c r="C423" s="532" t="str">
        <f>IF(AND(Projektgrundlagen!$I$25,'D Leistungen'!M404=TRUE),'D Leistungen'!H404,"")</f>
        <v/>
      </c>
      <c r="D423" s="532" t="str">
        <f>IF(AND(Projektgrundlagen!$I$25,'D Leistungen'!M404=TRUE),'D Leistungen'!I404,"")</f>
        <v/>
      </c>
      <c r="E423" s="532" t="str">
        <f>IF(AND(Projektgrundlagen!$I$25,'D Leistungen'!M404=TRUE),'D Leistungen'!J404,"")</f>
        <v/>
      </c>
      <c r="F423" s="532" t="str">
        <f>IF(AND(Projektgrundlagen!$I$25,'D Leistungen'!M404=TRUE),'D Leistungen'!K404,"")</f>
        <v/>
      </c>
    </row>
    <row r="424" spans="2:6">
      <c r="B424" t="str">
        <f>IF(AND(Projektgrundlagen!$I$25,'D Leistungen'!M405=TRUE),'D Leistungen'!C405&amp;" "&amp;'D Leistungen'!F405&amp;" "&amp;'D Leistungen'!F406&amp;" "&amp;'D Leistungen'!F407,"")</f>
        <v/>
      </c>
      <c r="C424" s="532" t="str">
        <f>IF(AND(Projektgrundlagen!$I$25,'D Leistungen'!M405=TRUE),'D Leistungen'!H405,"")</f>
        <v/>
      </c>
      <c r="D424" s="532" t="str">
        <f>IF(AND(Projektgrundlagen!$I$25,'D Leistungen'!M405=TRUE),'D Leistungen'!I405,"")</f>
        <v/>
      </c>
      <c r="E424" s="532" t="str">
        <f>IF(AND(Projektgrundlagen!$I$25,'D Leistungen'!M405=TRUE),'D Leistungen'!J405,"")</f>
        <v/>
      </c>
      <c r="F424" s="532" t="str">
        <f>IF(AND(Projektgrundlagen!$I$25,'D Leistungen'!M405=TRUE),'D Leistungen'!K405,"")</f>
        <v/>
      </c>
    </row>
    <row r="425" spans="2:6">
      <c r="B425" t="str">
        <f>IF(AND(Projektgrundlagen!$I$25,'D Leistungen'!M406=TRUE),'D Leistungen'!C406&amp;" "&amp;'D Leistungen'!F406&amp;" "&amp;'D Leistungen'!F407&amp;" "&amp;'D Leistungen'!F408,"")</f>
        <v/>
      </c>
      <c r="C425" s="532" t="str">
        <f>IF(AND(Projektgrundlagen!$I$25,'D Leistungen'!M406=TRUE),'D Leistungen'!H406,"")</f>
        <v/>
      </c>
      <c r="D425" s="532" t="str">
        <f>IF(AND(Projektgrundlagen!$I$25,'D Leistungen'!M406=TRUE),'D Leistungen'!I406,"")</f>
        <v/>
      </c>
      <c r="E425" s="532" t="str">
        <f>IF(AND(Projektgrundlagen!$I$25,'D Leistungen'!M406=TRUE),'D Leistungen'!J406,"")</f>
        <v/>
      </c>
      <c r="F425" s="532" t="str">
        <f>IF(AND(Projektgrundlagen!$I$25,'D Leistungen'!M406=TRUE),'D Leistungen'!K406,"")</f>
        <v/>
      </c>
    </row>
    <row r="426" spans="2:6">
      <c r="B426" t="str">
        <f>IF(AND(Projektgrundlagen!$I$25,'D Leistungen'!M407=TRUE),'D Leistungen'!C407&amp;" "&amp;'D Leistungen'!F407&amp;" "&amp;'D Leistungen'!F408&amp;" "&amp;'D Leistungen'!F409,"")</f>
        <v/>
      </c>
      <c r="C426" s="532" t="str">
        <f>IF(AND(Projektgrundlagen!$I$25,'D Leistungen'!M407=TRUE),'D Leistungen'!H407,"")</f>
        <v/>
      </c>
      <c r="D426" s="532" t="str">
        <f>IF(AND(Projektgrundlagen!$I$25,'D Leistungen'!M407=TRUE),'D Leistungen'!I407,"")</f>
        <v/>
      </c>
      <c r="E426" s="532" t="str">
        <f>IF(AND(Projektgrundlagen!$I$25,'D Leistungen'!M407=TRUE),'D Leistungen'!J407,"")</f>
        <v/>
      </c>
      <c r="F426" s="532" t="str">
        <f>IF(AND(Projektgrundlagen!$I$25,'D Leistungen'!M407=TRUE),'D Leistungen'!K407,"")</f>
        <v/>
      </c>
    </row>
    <row r="427" spans="2:6">
      <c r="B427" t="str">
        <f>IF(AND(Projektgrundlagen!$I$25,'D Leistungen'!M408=TRUE),'D Leistungen'!C408&amp;" "&amp;'D Leistungen'!F408&amp;" "&amp;'D Leistungen'!F409&amp;" "&amp;'D Leistungen'!F410,"")</f>
        <v/>
      </c>
      <c r="C427" s="532" t="str">
        <f>IF(AND(Projektgrundlagen!$I$25,'D Leistungen'!M408=TRUE),'D Leistungen'!H408,"")</f>
        <v/>
      </c>
      <c r="D427" s="532" t="str">
        <f>IF(AND(Projektgrundlagen!$I$25,'D Leistungen'!M408=TRUE),'D Leistungen'!I408,"")</f>
        <v/>
      </c>
      <c r="E427" s="532" t="str">
        <f>IF(AND(Projektgrundlagen!$I$25,'D Leistungen'!M408=TRUE),'D Leistungen'!J408,"")</f>
        <v/>
      </c>
      <c r="F427" s="532" t="str">
        <f>IF(AND(Projektgrundlagen!$I$25,'D Leistungen'!M408=TRUE),'D Leistungen'!K408,"")</f>
        <v/>
      </c>
    </row>
    <row r="428" spans="2:6">
      <c r="B428" t="str">
        <f>IF(AND(Projektgrundlagen!$I$25,'D Leistungen'!M409=TRUE),'D Leistungen'!C409&amp;" "&amp;'D Leistungen'!F409&amp;" "&amp;'D Leistungen'!F410&amp;" "&amp;'D Leistungen'!F411,"")</f>
        <v/>
      </c>
      <c r="C428" s="532" t="str">
        <f>IF(AND(Projektgrundlagen!$I$25,'D Leistungen'!M409=TRUE),'D Leistungen'!H409,"")</f>
        <v/>
      </c>
      <c r="D428" s="532" t="str">
        <f>IF(AND(Projektgrundlagen!$I$25,'D Leistungen'!M409=TRUE),'D Leistungen'!I409,"")</f>
        <v/>
      </c>
      <c r="E428" s="532" t="str">
        <f>IF(AND(Projektgrundlagen!$I$25,'D Leistungen'!M409=TRUE),'D Leistungen'!J409,"")</f>
        <v/>
      </c>
      <c r="F428" s="532" t="str">
        <f>IF(AND(Projektgrundlagen!$I$25,'D Leistungen'!M409=TRUE),'D Leistungen'!K409,"")</f>
        <v/>
      </c>
    </row>
    <row r="429" spans="2:6">
      <c r="B429" t="str">
        <f>IF(AND(Projektgrundlagen!$I$25,'D Leistungen'!M410=TRUE),'D Leistungen'!C410&amp;" "&amp;'D Leistungen'!F410&amp;" "&amp;'D Leistungen'!F411&amp;" "&amp;'D Leistungen'!F412,"")</f>
        <v/>
      </c>
      <c r="C429" s="532" t="str">
        <f>IF(AND(Projektgrundlagen!$I$25,'D Leistungen'!M410=TRUE),'D Leistungen'!H410,"")</f>
        <v/>
      </c>
      <c r="D429" s="532" t="str">
        <f>IF(AND(Projektgrundlagen!$I$25,'D Leistungen'!M410=TRUE),'D Leistungen'!I410,"")</f>
        <v/>
      </c>
      <c r="E429" s="532" t="str">
        <f>IF(AND(Projektgrundlagen!$I$25,'D Leistungen'!M410=TRUE),'D Leistungen'!J410,"")</f>
        <v/>
      </c>
      <c r="F429" s="532" t="str">
        <f>IF(AND(Projektgrundlagen!$I$25,'D Leistungen'!M410=TRUE),'D Leistungen'!K410,"")</f>
        <v/>
      </c>
    </row>
    <row r="430" spans="2:6">
      <c r="B430" t="str">
        <f>IF(AND(Projektgrundlagen!$I$25,'D Leistungen'!M411=TRUE),'D Leistungen'!C411&amp;" "&amp;'D Leistungen'!F411&amp;" "&amp;'D Leistungen'!F412&amp;" "&amp;'D Leistungen'!F413,"")</f>
        <v/>
      </c>
      <c r="C430" s="532" t="str">
        <f>IF(AND(Projektgrundlagen!$I$25,'D Leistungen'!M411=TRUE),'D Leistungen'!H411,"")</f>
        <v/>
      </c>
      <c r="D430" s="532" t="str">
        <f>IF(AND(Projektgrundlagen!$I$25,'D Leistungen'!M411=TRUE),'D Leistungen'!I411,"")</f>
        <v/>
      </c>
      <c r="E430" s="532" t="str">
        <f>IF(AND(Projektgrundlagen!$I$25,'D Leistungen'!M411=TRUE),'D Leistungen'!J411,"")</f>
        <v/>
      </c>
      <c r="F430" s="532" t="str">
        <f>IF(AND(Projektgrundlagen!$I$25,'D Leistungen'!M411=TRUE),'D Leistungen'!K411,"")</f>
        <v/>
      </c>
    </row>
    <row r="431" spans="2:6">
      <c r="B431" t="str">
        <f>IF(AND(Projektgrundlagen!$I$25,'D Leistungen'!M412=TRUE),'D Leistungen'!C412&amp;" "&amp;'D Leistungen'!F412&amp;" "&amp;'D Leistungen'!F413&amp;" "&amp;'D Leistungen'!F414,"")</f>
        <v/>
      </c>
      <c r="C431" s="532" t="str">
        <f>IF(AND(Projektgrundlagen!$I$25,'D Leistungen'!M412=TRUE),'D Leistungen'!H412,"")</f>
        <v/>
      </c>
      <c r="D431" s="532" t="str">
        <f>IF(AND(Projektgrundlagen!$I$25,'D Leistungen'!M412=TRUE),'D Leistungen'!I412,"")</f>
        <v/>
      </c>
      <c r="E431" s="532" t="str">
        <f>IF(AND(Projektgrundlagen!$I$25,'D Leistungen'!M412=TRUE),'D Leistungen'!J412,"")</f>
        <v/>
      </c>
      <c r="F431" s="532" t="str">
        <f>IF(AND(Projektgrundlagen!$I$25,'D Leistungen'!M412=TRUE),'D Leistungen'!K412,"")</f>
        <v/>
      </c>
    </row>
    <row r="432" spans="2:6">
      <c r="B432" t="str">
        <f>IF(AND(Projektgrundlagen!$I$25,'D Leistungen'!M413=TRUE),'D Leistungen'!C413&amp;" "&amp;'D Leistungen'!F413&amp;" "&amp;'D Leistungen'!F414&amp;" "&amp;'D Leistungen'!F415,"")</f>
        <v/>
      </c>
      <c r="C432" s="532" t="str">
        <f>IF(AND(Projektgrundlagen!$I$25,'D Leistungen'!M413=TRUE),'D Leistungen'!H413,"")</f>
        <v/>
      </c>
      <c r="D432" s="532" t="str">
        <f>IF(AND(Projektgrundlagen!$I$25,'D Leistungen'!M413=TRUE),'D Leistungen'!I413,"")</f>
        <v/>
      </c>
      <c r="E432" s="532" t="str">
        <f>IF(AND(Projektgrundlagen!$I$25,'D Leistungen'!M413=TRUE),'D Leistungen'!J413,"")</f>
        <v/>
      </c>
      <c r="F432" s="532" t="str">
        <f>IF(AND(Projektgrundlagen!$I$25,'D Leistungen'!M413=TRUE),'D Leistungen'!K413,"")</f>
        <v/>
      </c>
    </row>
    <row r="433" spans="2:6">
      <c r="B433" t="str">
        <f>IF(AND(Projektgrundlagen!$I$25,'D Leistungen'!M414=TRUE),'D Leistungen'!C414&amp;" "&amp;'D Leistungen'!F414&amp;" "&amp;'D Leistungen'!F415&amp;" "&amp;'D Leistungen'!F416,"")</f>
        <v/>
      </c>
      <c r="C433" s="532" t="str">
        <f>IF(AND(Projektgrundlagen!$I$25,'D Leistungen'!M414=TRUE),'D Leistungen'!H414,"")</f>
        <v/>
      </c>
      <c r="D433" s="532" t="str">
        <f>IF(AND(Projektgrundlagen!$I$25,'D Leistungen'!M414=TRUE),'D Leistungen'!I414,"")</f>
        <v/>
      </c>
      <c r="E433" s="532" t="str">
        <f>IF(AND(Projektgrundlagen!$I$25,'D Leistungen'!M414=TRUE),'D Leistungen'!J414,"")</f>
        <v/>
      </c>
      <c r="F433" s="532" t="str">
        <f>IF(AND(Projektgrundlagen!$I$25,'D Leistungen'!M414=TRUE),'D Leistungen'!K414,"")</f>
        <v/>
      </c>
    </row>
    <row r="434" spans="2:6">
      <c r="B434" t="str">
        <f>IF(AND(Projektgrundlagen!$I$25,'D Leistungen'!M415=TRUE),'D Leistungen'!C415&amp;" "&amp;'D Leistungen'!F415&amp;" "&amp;'D Leistungen'!F416&amp;" "&amp;'D Leistungen'!F417,"")</f>
        <v/>
      </c>
      <c r="C434" s="532" t="str">
        <f>IF(AND(Projektgrundlagen!$I$25,'D Leistungen'!M415=TRUE),'D Leistungen'!H415,"")</f>
        <v/>
      </c>
      <c r="D434" s="532" t="str">
        <f>IF(AND(Projektgrundlagen!$I$25,'D Leistungen'!M415=TRUE),'D Leistungen'!I415,"")</f>
        <v/>
      </c>
      <c r="E434" s="532" t="str">
        <f>IF(AND(Projektgrundlagen!$I$25,'D Leistungen'!M415=TRUE),'D Leistungen'!J415,"")</f>
        <v/>
      </c>
      <c r="F434" s="532" t="str">
        <f>IF(AND(Projektgrundlagen!$I$25,'D Leistungen'!M415=TRUE),'D Leistungen'!K415,"")</f>
        <v/>
      </c>
    </row>
    <row r="435" spans="2:6">
      <c r="B435" t="str">
        <f>IF(AND(Projektgrundlagen!$I$25,'D Leistungen'!M416=TRUE),'D Leistungen'!C416&amp;" "&amp;'D Leistungen'!F416&amp;" "&amp;'D Leistungen'!F417&amp;" "&amp;'D Leistungen'!F418,"")</f>
        <v/>
      </c>
      <c r="C435" s="532" t="str">
        <f>IF(AND(Projektgrundlagen!$I$25,'D Leistungen'!M416=TRUE),'D Leistungen'!H416,"")</f>
        <v/>
      </c>
      <c r="D435" s="532" t="str">
        <f>IF(AND(Projektgrundlagen!$I$25,'D Leistungen'!M416=TRUE),'D Leistungen'!I416,"")</f>
        <v/>
      </c>
      <c r="E435" s="532" t="str">
        <f>IF(AND(Projektgrundlagen!$I$25,'D Leistungen'!M416=TRUE),'D Leistungen'!J416,"")</f>
        <v/>
      </c>
      <c r="F435" s="532" t="str">
        <f>IF(AND(Projektgrundlagen!$I$25,'D Leistungen'!M416=TRUE),'D Leistungen'!K416,"")</f>
        <v/>
      </c>
    </row>
    <row r="436" spans="2:6">
      <c r="B436" t="str">
        <f>IF(AND(Projektgrundlagen!$I$25,'D Leistungen'!M417=TRUE),'D Leistungen'!C417&amp;" "&amp;'D Leistungen'!F417&amp;" "&amp;'D Leistungen'!F418&amp;" "&amp;'D Leistungen'!F419,"")</f>
        <v/>
      </c>
      <c r="C436" s="532" t="str">
        <f>IF(AND(Projektgrundlagen!$I$25,'D Leistungen'!M417=TRUE),'D Leistungen'!H417,"")</f>
        <v/>
      </c>
      <c r="D436" s="532" t="str">
        <f>IF(AND(Projektgrundlagen!$I$25,'D Leistungen'!M417=TRUE),'D Leistungen'!I417,"")</f>
        <v/>
      </c>
      <c r="E436" s="532" t="str">
        <f>IF(AND(Projektgrundlagen!$I$25,'D Leistungen'!M417=TRUE),'D Leistungen'!J417,"")</f>
        <v/>
      </c>
      <c r="F436" s="532" t="str">
        <f>IF(AND(Projektgrundlagen!$I$25,'D Leistungen'!M417=TRUE),'D Leistungen'!K417,"")</f>
        <v/>
      </c>
    </row>
    <row r="437" spans="2:6">
      <c r="B437" t="str">
        <f>IF(AND(Projektgrundlagen!$I$25,'D Leistungen'!M418=TRUE),'D Leistungen'!C418&amp;" "&amp;'D Leistungen'!F418&amp;" "&amp;'D Leistungen'!F419&amp;" "&amp;'D Leistungen'!F420,"")</f>
        <v/>
      </c>
      <c r="C437" s="532" t="str">
        <f>IF(AND(Projektgrundlagen!$I$25,'D Leistungen'!M418=TRUE),'D Leistungen'!H418,"")</f>
        <v/>
      </c>
      <c r="D437" s="532" t="str">
        <f>IF(AND(Projektgrundlagen!$I$25,'D Leistungen'!M418=TRUE),'D Leistungen'!I418,"")</f>
        <v/>
      </c>
      <c r="E437" s="532" t="str">
        <f>IF(AND(Projektgrundlagen!$I$25,'D Leistungen'!M418=TRUE),'D Leistungen'!J418,"")</f>
        <v/>
      </c>
      <c r="F437" s="532" t="str">
        <f>IF(AND(Projektgrundlagen!$I$25,'D Leistungen'!M418=TRUE),'D Leistungen'!K418,"")</f>
        <v/>
      </c>
    </row>
    <row r="438" spans="2:6">
      <c r="B438" t="str">
        <f>IF(AND(Projektgrundlagen!$I$25,'D Leistungen'!M419=TRUE),'D Leistungen'!C419&amp;" "&amp;'D Leistungen'!F419&amp;" "&amp;'D Leistungen'!F420&amp;" "&amp;'D Leistungen'!F421,"")</f>
        <v/>
      </c>
      <c r="C438" s="532" t="str">
        <f>IF(AND(Projektgrundlagen!$I$25,'D Leistungen'!M419=TRUE),'D Leistungen'!H419,"")</f>
        <v/>
      </c>
      <c r="D438" s="532" t="str">
        <f>IF(AND(Projektgrundlagen!$I$25,'D Leistungen'!M419=TRUE),'D Leistungen'!I419,"")</f>
        <v/>
      </c>
      <c r="E438" s="532" t="str">
        <f>IF(AND(Projektgrundlagen!$I$25,'D Leistungen'!M419=TRUE),'D Leistungen'!J419,"")</f>
        <v/>
      </c>
      <c r="F438" s="532" t="str">
        <f>IF(AND(Projektgrundlagen!$I$25,'D Leistungen'!M419=TRUE),'D Leistungen'!K419,"")</f>
        <v/>
      </c>
    </row>
    <row r="439" spans="2:6">
      <c r="B439" t="str">
        <f>IF(AND(Projektgrundlagen!$I$25,'D Leistungen'!M420=TRUE),'D Leistungen'!C420&amp;" "&amp;'D Leistungen'!F420&amp;" "&amp;'D Leistungen'!F421&amp;" "&amp;'D Leistungen'!F422,"")</f>
        <v/>
      </c>
      <c r="C439" s="532" t="str">
        <f>IF(AND(Projektgrundlagen!$I$25,'D Leistungen'!M420=TRUE),'D Leistungen'!H420,"")</f>
        <v/>
      </c>
      <c r="D439" s="532" t="str">
        <f>IF(AND(Projektgrundlagen!$I$25,'D Leistungen'!M420=TRUE),'D Leistungen'!I420,"")</f>
        <v/>
      </c>
      <c r="E439" s="532" t="str">
        <f>IF(AND(Projektgrundlagen!$I$25,'D Leistungen'!M420=TRUE),'D Leistungen'!J420,"")</f>
        <v/>
      </c>
      <c r="F439" s="532" t="str">
        <f>IF(AND(Projektgrundlagen!$I$25,'D Leistungen'!M420=TRUE),'D Leistungen'!K420,"")</f>
        <v/>
      </c>
    </row>
    <row r="440" spans="2:6">
      <c r="B440" t="str">
        <f>IF(AND(Projektgrundlagen!$I$25,'D Leistungen'!M421=TRUE),'D Leistungen'!C421&amp;" "&amp;'D Leistungen'!F421&amp;" "&amp;'D Leistungen'!F422&amp;" "&amp;'D Leistungen'!F423,"")</f>
        <v/>
      </c>
      <c r="C440" s="532" t="str">
        <f>IF(AND(Projektgrundlagen!$I$25,'D Leistungen'!M421=TRUE),'D Leistungen'!H421,"")</f>
        <v/>
      </c>
      <c r="D440" s="532" t="str">
        <f>IF(AND(Projektgrundlagen!$I$25,'D Leistungen'!M421=TRUE),'D Leistungen'!I421,"")</f>
        <v/>
      </c>
      <c r="E440" s="532" t="str">
        <f>IF(AND(Projektgrundlagen!$I$25,'D Leistungen'!M421=TRUE),'D Leistungen'!J421,"")</f>
        <v/>
      </c>
      <c r="F440" s="532" t="str">
        <f>IF(AND(Projektgrundlagen!$I$25,'D Leistungen'!M421=TRUE),'D Leistungen'!K421,"")</f>
        <v/>
      </c>
    </row>
    <row r="441" spans="2:6">
      <c r="B441" t="str">
        <f>IF(AND(Projektgrundlagen!$I$25,'D Leistungen'!M422=TRUE),'D Leistungen'!C422&amp;" "&amp;'D Leistungen'!F422&amp;" "&amp;'D Leistungen'!F423&amp;" "&amp;'D Leistungen'!F424,"")</f>
        <v/>
      </c>
      <c r="C441" s="532" t="str">
        <f>IF(AND(Projektgrundlagen!$I$25,'D Leistungen'!M422=TRUE),'D Leistungen'!H422,"")</f>
        <v/>
      </c>
      <c r="D441" s="532" t="str">
        <f>IF(AND(Projektgrundlagen!$I$25,'D Leistungen'!M422=TRUE),'D Leistungen'!I422,"")</f>
        <v/>
      </c>
      <c r="E441" s="532" t="str">
        <f>IF(AND(Projektgrundlagen!$I$25,'D Leistungen'!M422=TRUE),'D Leistungen'!J422,"")</f>
        <v/>
      </c>
      <c r="F441" s="532" t="str">
        <f>IF(AND(Projektgrundlagen!$I$25,'D Leistungen'!M422=TRUE),'D Leistungen'!K422,"")</f>
        <v/>
      </c>
    </row>
    <row r="442" spans="2:6">
      <c r="B442" t="str">
        <f>IF(AND(Projektgrundlagen!$I$25,'D Leistungen'!M423=TRUE),'D Leistungen'!C423&amp;" "&amp;'D Leistungen'!F423&amp;" "&amp;'D Leistungen'!F424&amp;" "&amp;'D Leistungen'!F425,"")</f>
        <v/>
      </c>
      <c r="C442" s="532" t="str">
        <f>IF(AND(Projektgrundlagen!$I$25,'D Leistungen'!M423=TRUE),'D Leistungen'!H423,"")</f>
        <v/>
      </c>
      <c r="D442" s="532" t="str">
        <f>IF(AND(Projektgrundlagen!$I$25,'D Leistungen'!M423=TRUE),'D Leistungen'!I423,"")</f>
        <v/>
      </c>
      <c r="E442" s="532" t="str">
        <f>IF(AND(Projektgrundlagen!$I$25,'D Leistungen'!M423=TRUE),'D Leistungen'!J423,"")</f>
        <v/>
      </c>
      <c r="F442" s="532" t="str">
        <f>IF(AND(Projektgrundlagen!$I$25,'D Leistungen'!M423=TRUE),'D Leistungen'!K423,"")</f>
        <v/>
      </c>
    </row>
    <row r="443" spans="2:6">
      <c r="B443" t="str">
        <f>IF(AND(Projektgrundlagen!$I$25,'D Leistungen'!M424=TRUE),'D Leistungen'!C424&amp;" "&amp;'D Leistungen'!F424&amp;" "&amp;'D Leistungen'!F425&amp;" "&amp;'D Leistungen'!F426,"")</f>
        <v/>
      </c>
      <c r="C443" s="532" t="str">
        <f>IF(AND(Projektgrundlagen!$I$25,'D Leistungen'!M424=TRUE),'D Leistungen'!H424,"")</f>
        <v/>
      </c>
      <c r="D443" s="532" t="str">
        <f>IF(AND(Projektgrundlagen!$I$25,'D Leistungen'!M424=TRUE),'D Leistungen'!I424,"")</f>
        <v/>
      </c>
      <c r="E443" s="532" t="str">
        <f>IF(AND(Projektgrundlagen!$I$25,'D Leistungen'!M424=TRUE),'D Leistungen'!J424,"")</f>
        <v/>
      </c>
      <c r="F443" s="532" t="str">
        <f>IF(AND(Projektgrundlagen!$I$25,'D Leistungen'!M424=TRUE),'D Leistungen'!K424,"")</f>
        <v/>
      </c>
    </row>
    <row r="444" spans="2:6">
      <c r="B444" t="str">
        <f>IF(AND(Projektgrundlagen!$I$25,'D Leistungen'!M425=TRUE),'D Leistungen'!C425&amp;" "&amp;'D Leistungen'!F425&amp;" "&amp;'D Leistungen'!F426&amp;" "&amp;'D Leistungen'!F427,"")</f>
        <v/>
      </c>
      <c r="C444" s="532" t="str">
        <f>IF(AND(Projektgrundlagen!$I$25,'D Leistungen'!M425=TRUE),'D Leistungen'!H425,"")</f>
        <v/>
      </c>
      <c r="D444" s="532" t="str">
        <f>IF(AND(Projektgrundlagen!$I$25,'D Leistungen'!M425=TRUE),'D Leistungen'!I425,"")</f>
        <v/>
      </c>
      <c r="E444" s="532" t="str">
        <f>IF(AND(Projektgrundlagen!$I$25,'D Leistungen'!M425=TRUE),'D Leistungen'!J425,"")</f>
        <v/>
      </c>
      <c r="F444" s="532" t="str">
        <f>IF(AND(Projektgrundlagen!$I$25,'D Leistungen'!M425=TRUE),'D Leistungen'!K425,"")</f>
        <v/>
      </c>
    </row>
    <row r="445" spans="2:6">
      <c r="B445" t="str">
        <f>IF(AND(Projektgrundlagen!$I$25,'D Leistungen'!M426=TRUE),'D Leistungen'!C426&amp;" "&amp;'D Leistungen'!F426&amp;" "&amp;'D Leistungen'!F427&amp;" "&amp;'D Leistungen'!F428,"")</f>
        <v/>
      </c>
      <c r="C445" s="532" t="str">
        <f>IF(AND(Projektgrundlagen!$I$25,'D Leistungen'!M426=TRUE),'D Leistungen'!H426,"")</f>
        <v/>
      </c>
      <c r="D445" s="532" t="str">
        <f>IF(AND(Projektgrundlagen!$I$25,'D Leistungen'!M426=TRUE),'D Leistungen'!I426,"")</f>
        <v/>
      </c>
      <c r="E445" s="532" t="str">
        <f>IF(AND(Projektgrundlagen!$I$25,'D Leistungen'!M426=TRUE),'D Leistungen'!J426,"")</f>
        <v/>
      </c>
      <c r="F445" s="532" t="str">
        <f>IF(AND(Projektgrundlagen!$I$25,'D Leistungen'!M426=TRUE),'D Leistungen'!K426,"")</f>
        <v/>
      </c>
    </row>
    <row r="446" spans="2:6">
      <c r="B446" t="str">
        <f>IF(AND(Projektgrundlagen!$I$25,'D Leistungen'!M427=TRUE),'D Leistungen'!C427&amp;" "&amp;'D Leistungen'!F427&amp;" "&amp;'D Leistungen'!F428&amp;" "&amp;'D Leistungen'!F429,"")</f>
        <v/>
      </c>
      <c r="C446" s="532" t="str">
        <f>IF(AND(Projektgrundlagen!$I$25,'D Leistungen'!M427=TRUE),'D Leistungen'!H427,"")</f>
        <v/>
      </c>
      <c r="D446" s="532" t="str">
        <f>IF(AND(Projektgrundlagen!$I$25,'D Leistungen'!M427=TRUE),'D Leistungen'!I427,"")</f>
        <v/>
      </c>
      <c r="E446" s="532" t="str">
        <f>IF(AND(Projektgrundlagen!$I$25,'D Leistungen'!M427=TRUE),'D Leistungen'!J427,"")</f>
        <v/>
      </c>
      <c r="F446" s="532" t="str">
        <f>IF(AND(Projektgrundlagen!$I$25,'D Leistungen'!M427=TRUE),'D Leistungen'!K427,"")</f>
        <v/>
      </c>
    </row>
    <row r="447" spans="2:6">
      <c r="B447" t="str">
        <f>IF(AND(Projektgrundlagen!$I$25,'D Leistungen'!M428=TRUE),'D Leistungen'!C428&amp;" "&amp;'D Leistungen'!F428&amp;" "&amp;'D Leistungen'!F429&amp;" "&amp;'D Leistungen'!F430,"")</f>
        <v/>
      </c>
      <c r="C447" s="532" t="str">
        <f>IF(AND(Projektgrundlagen!$I$25,'D Leistungen'!M428=TRUE),'D Leistungen'!H428,"")</f>
        <v/>
      </c>
      <c r="D447" s="532" t="str">
        <f>IF(AND(Projektgrundlagen!$I$25,'D Leistungen'!M428=TRUE),'D Leistungen'!I428,"")</f>
        <v/>
      </c>
      <c r="E447" s="532" t="str">
        <f>IF(AND(Projektgrundlagen!$I$25,'D Leistungen'!M428=TRUE),'D Leistungen'!J428,"")</f>
        <v/>
      </c>
      <c r="F447" s="532" t="str">
        <f>IF(AND(Projektgrundlagen!$I$25,'D Leistungen'!M428=TRUE),'D Leistungen'!K428,"")</f>
        <v/>
      </c>
    </row>
    <row r="448" spans="2:6">
      <c r="B448" t="str">
        <f>IF(AND(Projektgrundlagen!$I$25,'D Leistungen'!M429=TRUE),'D Leistungen'!C429&amp;" "&amp;'D Leistungen'!F429&amp;" "&amp;'D Leistungen'!F430&amp;" "&amp;'D Leistungen'!F431,"")</f>
        <v/>
      </c>
      <c r="C448" s="532" t="str">
        <f>IF(AND(Projektgrundlagen!$I$25,'D Leistungen'!M429=TRUE),'D Leistungen'!H429,"")</f>
        <v/>
      </c>
      <c r="D448" s="532" t="str">
        <f>IF(AND(Projektgrundlagen!$I$25,'D Leistungen'!M429=TRUE),'D Leistungen'!I429,"")</f>
        <v/>
      </c>
      <c r="E448" s="532" t="str">
        <f>IF(AND(Projektgrundlagen!$I$25,'D Leistungen'!M429=TRUE),'D Leistungen'!J429,"")</f>
        <v/>
      </c>
      <c r="F448" s="532" t="str">
        <f>IF(AND(Projektgrundlagen!$I$25,'D Leistungen'!M429=TRUE),'D Leistungen'!K429,"")</f>
        <v/>
      </c>
    </row>
    <row r="449" spans="2:6">
      <c r="B449" t="str">
        <f>IF(AND(Projektgrundlagen!$I$25,'D Leistungen'!M430=TRUE),'D Leistungen'!C430&amp;" "&amp;'D Leistungen'!F430&amp;" "&amp;'D Leistungen'!F431&amp;" "&amp;'D Leistungen'!F432,"")</f>
        <v/>
      </c>
      <c r="C449" s="532" t="str">
        <f>IF(AND(Projektgrundlagen!$I$25,'D Leistungen'!M430=TRUE),'D Leistungen'!H430,"")</f>
        <v/>
      </c>
      <c r="D449" s="532" t="str">
        <f>IF(AND(Projektgrundlagen!$I$25,'D Leistungen'!M430=TRUE),'D Leistungen'!I430,"")</f>
        <v/>
      </c>
      <c r="E449" s="532" t="str">
        <f>IF(AND(Projektgrundlagen!$I$25,'D Leistungen'!M430=TRUE),'D Leistungen'!J430,"")</f>
        <v/>
      </c>
      <c r="F449" s="532" t="str">
        <f>IF(AND(Projektgrundlagen!$I$25,'D Leistungen'!M430=TRUE),'D Leistungen'!K430,"")</f>
        <v/>
      </c>
    </row>
    <row r="450" spans="2:6">
      <c r="B450" t="str">
        <f>IF(AND(Projektgrundlagen!$I$25,'D Leistungen'!M431=TRUE),'D Leistungen'!C431&amp;" "&amp;'D Leistungen'!F431&amp;" "&amp;'D Leistungen'!F432&amp;" "&amp;'D Leistungen'!F433,"")</f>
        <v/>
      </c>
      <c r="C450" s="532" t="str">
        <f>IF(AND(Projektgrundlagen!$I$25,'D Leistungen'!M431=TRUE),'D Leistungen'!H431,"")</f>
        <v/>
      </c>
      <c r="D450" s="532" t="str">
        <f>IF(AND(Projektgrundlagen!$I$25,'D Leistungen'!M431=TRUE),'D Leistungen'!I431,"")</f>
        <v/>
      </c>
      <c r="E450" s="532" t="str">
        <f>IF(AND(Projektgrundlagen!$I$25,'D Leistungen'!M431=TRUE),'D Leistungen'!J431,"")</f>
        <v/>
      </c>
      <c r="F450" s="532" t="str">
        <f>IF(AND(Projektgrundlagen!$I$25,'D Leistungen'!M431=TRUE),'D Leistungen'!K431,"")</f>
        <v/>
      </c>
    </row>
    <row r="451" spans="2:6">
      <c r="B451" t="str">
        <f>IF(AND(Projektgrundlagen!$I$25,'D Leistungen'!M432=TRUE),'D Leistungen'!C432&amp;" "&amp;'D Leistungen'!F432&amp;" "&amp;'D Leistungen'!F433&amp;" "&amp;'D Leistungen'!F434,"")</f>
        <v/>
      </c>
      <c r="C451" s="532" t="str">
        <f>IF(AND(Projektgrundlagen!$I$25,'D Leistungen'!M432=TRUE),'D Leistungen'!H432,"")</f>
        <v/>
      </c>
      <c r="D451" s="532" t="str">
        <f>IF(AND(Projektgrundlagen!$I$25,'D Leistungen'!M432=TRUE),'D Leistungen'!I432,"")</f>
        <v/>
      </c>
      <c r="E451" s="532" t="str">
        <f>IF(AND(Projektgrundlagen!$I$25,'D Leistungen'!M432=TRUE),'D Leistungen'!J432,"")</f>
        <v/>
      </c>
      <c r="F451" s="532" t="str">
        <f>IF(AND(Projektgrundlagen!$I$25,'D Leistungen'!M432=TRUE),'D Leistungen'!K432,"")</f>
        <v/>
      </c>
    </row>
    <row r="452" spans="2:6">
      <c r="B452" t="str">
        <f>IF(AND(Projektgrundlagen!$I$25,'D Leistungen'!M433=TRUE),'D Leistungen'!C433&amp;" "&amp;'D Leistungen'!F433&amp;" "&amp;'D Leistungen'!F434&amp;" "&amp;'D Leistungen'!F435,"")</f>
        <v/>
      </c>
      <c r="C452" s="532" t="str">
        <f>IF(AND(Projektgrundlagen!$I$25,'D Leistungen'!M433=TRUE),'D Leistungen'!H433,"")</f>
        <v/>
      </c>
      <c r="D452" s="532" t="str">
        <f>IF(AND(Projektgrundlagen!$I$25,'D Leistungen'!M433=TRUE),'D Leistungen'!I433,"")</f>
        <v/>
      </c>
      <c r="E452" s="532" t="str">
        <f>IF(AND(Projektgrundlagen!$I$25,'D Leistungen'!M433=TRUE),'D Leistungen'!J433,"")</f>
        <v/>
      </c>
      <c r="F452" s="532" t="str">
        <f>IF(AND(Projektgrundlagen!$I$25,'D Leistungen'!M433=TRUE),'D Leistungen'!K433,"")</f>
        <v/>
      </c>
    </row>
    <row r="453" spans="2:6">
      <c r="B453" t="str">
        <f>IF(AND(Projektgrundlagen!$I$25,'D Leistungen'!M434=TRUE),'D Leistungen'!C434&amp;" "&amp;'D Leistungen'!F434&amp;" "&amp;'D Leistungen'!F435&amp;" "&amp;'D Leistungen'!F436,"")</f>
        <v/>
      </c>
      <c r="C453" s="532" t="str">
        <f>IF(AND(Projektgrundlagen!$I$25,'D Leistungen'!M434=TRUE),'D Leistungen'!H434,"")</f>
        <v/>
      </c>
      <c r="D453" s="532" t="str">
        <f>IF(AND(Projektgrundlagen!$I$25,'D Leistungen'!M434=TRUE),'D Leistungen'!I434,"")</f>
        <v/>
      </c>
      <c r="E453" s="532" t="str">
        <f>IF(AND(Projektgrundlagen!$I$25,'D Leistungen'!M434=TRUE),'D Leistungen'!J434,"")</f>
        <v/>
      </c>
      <c r="F453" s="532" t="str">
        <f>IF(AND(Projektgrundlagen!$I$25,'D Leistungen'!M434=TRUE),'D Leistungen'!K434,"")</f>
        <v/>
      </c>
    </row>
    <row r="454" spans="2:6">
      <c r="B454" t="str">
        <f>IF(AND(Projektgrundlagen!$I$25,'D Leistungen'!M435=TRUE),'D Leistungen'!C435&amp;" "&amp;'D Leistungen'!F435&amp;" "&amp;'D Leistungen'!F436&amp;" "&amp;'D Leistungen'!F437,"")</f>
        <v/>
      </c>
      <c r="C454" s="532" t="str">
        <f>IF(AND(Projektgrundlagen!$I$25,'D Leistungen'!M435=TRUE),'D Leistungen'!H435,"")</f>
        <v/>
      </c>
      <c r="D454" s="532" t="str">
        <f>IF(AND(Projektgrundlagen!$I$25,'D Leistungen'!M435=TRUE),'D Leistungen'!I435,"")</f>
        <v/>
      </c>
      <c r="E454" s="532" t="str">
        <f>IF(AND(Projektgrundlagen!$I$25,'D Leistungen'!M435=TRUE),'D Leistungen'!J435,"")</f>
        <v/>
      </c>
      <c r="F454" s="532" t="str">
        <f>IF(AND(Projektgrundlagen!$I$25,'D Leistungen'!M435=TRUE),'D Leistungen'!K435,"")</f>
        <v/>
      </c>
    </row>
    <row r="455" spans="2:6">
      <c r="B455" t="str">
        <f>IF(AND(Projektgrundlagen!$I$25,'D Leistungen'!M436=TRUE),'D Leistungen'!C436&amp;" "&amp;'D Leistungen'!F436&amp;" "&amp;'D Leistungen'!F437&amp;" "&amp;'D Leistungen'!F438,"")</f>
        <v/>
      </c>
      <c r="C455" s="532" t="str">
        <f>IF(AND(Projektgrundlagen!$I$25,'D Leistungen'!M436=TRUE),'D Leistungen'!H436,"")</f>
        <v/>
      </c>
      <c r="D455" s="532" t="str">
        <f>IF(AND(Projektgrundlagen!$I$25,'D Leistungen'!M436=TRUE),'D Leistungen'!I436,"")</f>
        <v/>
      </c>
      <c r="E455" s="532" t="str">
        <f>IF(AND(Projektgrundlagen!$I$25,'D Leistungen'!M436=TRUE),'D Leistungen'!J436,"")</f>
        <v/>
      </c>
      <c r="F455" s="532" t="str">
        <f>IF(AND(Projektgrundlagen!$I$25,'D Leistungen'!M436=TRUE),'D Leistungen'!K436,"")</f>
        <v/>
      </c>
    </row>
    <row r="456" spans="2:6">
      <c r="B456" t="str">
        <f>IF(AND(Projektgrundlagen!$I$25,'D Leistungen'!M437=TRUE),'D Leistungen'!C437&amp;" "&amp;'D Leistungen'!F437&amp;" "&amp;'D Leistungen'!F438&amp;" "&amp;'D Leistungen'!F439,"")</f>
        <v/>
      </c>
      <c r="C456" s="532" t="str">
        <f>IF(AND(Projektgrundlagen!$I$25,'D Leistungen'!M437=TRUE),'D Leistungen'!H437,"")</f>
        <v/>
      </c>
      <c r="D456" s="532" t="str">
        <f>IF(AND(Projektgrundlagen!$I$25,'D Leistungen'!M437=TRUE),'D Leistungen'!I437,"")</f>
        <v/>
      </c>
      <c r="E456" s="532" t="str">
        <f>IF(AND(Projektgrundlagen!$I$25,'D Leistungen'!M437=TRUE),'D Leistungen'!J437,"")</f>
        <v/>
      </c>
      <c r="F456" s="532" t="str">
        <f>IF(AND(Projektgrundlagen!$I$25,'D Leistungen'!M437=TRUE),'D Leistungen'!K437,"")</f>
        <v/>
      </c>
    </row>
    <row r="457" spans="2:6">
      <c r="B457" t="str">
        <f>IF(AND(Projektgrundlagen!$I$25,'D Leistungen'!M438=TRUE),'D Leistungen'!C438&amp;" "&amp;'D Leistungen'!F438&amp;" "&amp;'D Leistungen'!F439&amp;" "&amp;'D Leistungen'!F440,"")</f>
        <v/>
      </c>
      <c r="C457" s="532" t="str">
        <f>IF(AND(Projektgrundlagen!$I$25,'D Leistungen'!M438=TRUE),'D Leistungen'!H438,"")</f>
        <v/>
      </c>
      <c r="D457" s="532" t="str">
        <f>IF(AND(Projektgrundlagen!$I$25,'D Leistungen'!M438=TRUE),'D Leistungen'!I438,"")</f>
        <v/>
      </c>
      <c r="E457" s="532" t="str">
        <f>IF(AND(Projektgrundlagen!$I$25,'D Leistungen'!M438=TRUE),'D Leistungen'!J438,"")</f>
        <v/>
      </c>
      <c r="F457" s="532" t="str">
        <f>IF(AND(Projektgrundlagen!$I$25,'D Leistungen'!M438=TRUE),'D Leistungen'!K438,"")</f>
        <v/>
      </c>
    </row>
    <row r="458" spans="2:6">
      <c r="B458" t="str">
        <f>IF(AND(Projektgrundlagen!$I$25,'D Leistungen'!M439=TRUE),'D Leistungen'!C439&amp;" "&amp;'D Leistungen'!F439&amp;" "&amp;'D Leistungen'!F440&amp;" "&amp;'D Leistungen'!F441,"")</f>
        <v/>
      </c>
      <c r="C458" s="532" t="str">
        <f>IF(AND(Projektgrundlagen!$I$25,'D Leistungen'!M439=TRUE),'D Leistungen'!H439,"")</f>
        <v/>
      </c>
      <c r="D458" s="532" t="str">
        <f>IF(AND(Projektgrundlagen!$I$25,'D Leistungen'!M439=TRUE),'D Leistungen'!I439,"")</f>
        <v/>
      </c>
      <c r="E458" s="532" t="str">
        <f>IF(AND(Projektgrundlagen!$I$25,'D Leistungen'!M439=TRUE),'D Leistungen'!J439,"")</f>
        <v/>
      </c>
      <c r="F458" s="532" t="str">
        <f>IF(AND(Projektgrundlagen!$I$25,'D Leistungen'!M439=TRUE),'D Leistungen'!K439,"")</f>
        <v/>
      </c>
    </row>
    <row r="459" spans="2:6">
      <c r="B459" t="str">
        <f>IF(AND(Projektgrundlagen!$I$25,'D Leistungen'!M440=TRUE),'D Leistungen'!C440&amp;" "&amp;'D Leistungen'!F440&amp;" "&amp;'D Leistungen'!F441&amp;" "&amp;'D Leistungen'!F442,"")</f>
        <v/>
      </c>
      <c r="C459" s="532" t="str">
        <f>IF(AND(Projektgrundlagen!$I$25,'D Leistungen'!M440=TRUE),'D Leistungen'!H440,"")</f>
        <v/>
      </c>
      <c r="D459" s="532" t="str">
        <f>IF(AND(Projektgrundlagen!$I$25,'D Leistungen'!M440=TRUE),'D Leistungen'!I440,"")</f>
        <v/>
      </c>
      <c r="E459" s="532" t="str">
        <f>IF(AND(Projektgrundlagen!$I$25,'D Leistungen'!M440=TRUE),'D Leistungen'!J440,"")</f>
        <v/>
      </c>
      <c r="F459" s="532" t="str">
        <f>IF(AND(Projektgrundlagen!$I$25,'D Leistungen'!M440=TRUE),'D Leistungen'!K440,"")</f>
        <v/>
      </c>
    </row>
    <row r="460" spans="2:6">
      <c r="B460" t="str">
        <f>IF(AND(Projektgrundlagen!$I$25,'D Leistungen'!M441=TRUE),'D Leistungen'!C441&amp;" "&amp;'D Leistungen'!F441&amp;" "&amp;'D Leistungen'!F442&amp;" "&amp;'D Leistungen'!F443,"")</f>
        <v/>
      </c>
      <c r="C460" s="532" t="str">
        <f>IF(AND(Projektgrundlagen!$I$25,'D Leistungen'!M441=TRUE),'D Leistungen'!H441,"")</f>
        <v/>
      </c>
      <c r="D460" s="532" t="str">
        <f>IF(AND(Projektgrundlagen!$I$25,'D Leistungen'!M441=TRUE),'D Leistungen'!I441,"")</f>
        <v/>
      </c>
      <c r="E460" s="532" t="str">
        <f>IF(AND(Projektgrundlagen!$I$25,'D Leistungen'!M441=TRUE),'D Leistungen'!J441,"")</f>
        <v/>
      </c>
      <c r="F460" s="532" t="str">
        <f>IF(AND(Projektgrundlagen!$I$25,'D Leistungen'!M441=TRUE),'D Leistungen'!K441,"")</f>
        <v/>
      </c>
    </row>
    <row r="461" spans="2:6">
      <c r="B461" t="str">
        <f>IF(AND(Projektgrundlagen!$I$25,'D Leistungen'!M442=TRUE),'D Leistungen'!C442&amp;" "&amp;'D Leistungen'!F442&amp;" "&amp;'D Leistungen'!F443&amp;" "&amp;'D Leistungen'!F444,"")</f>
        <v/>
      </c>
      <c r="C461" s="532" t="str">
        <f>IF(AND(Projektgrundlagen!$I$25,'D Leistungen'!M442=TRUE),'D Leistungen'!H442,"")</f>
        <v/>
      </c>
      <c r="D461" s="532" t="str">
        <f>IF(AND(Projektgrundlagen!$I$25,'D Leistungen'!M442=TRUE),'D Leistungen'!I442,"")</f>
        <v/>
      </c>
      <c r="E461" s="532" t="str">
        <f>IF(AND(Projektgrundlagen!$I$25,'D Leistungen'!M442=TRUE),'D Leistungen'!J442,"")</f>
        <v/>
      </c>
      <c r="F461" s="532" t="str">
        <f>IF(AND(Projektgrundlagen!$I$25,'D Leistungen'!M442=TRUE),'D Leistungen'!K442,"")</f>
        <v/>
      </c>
    </row>
    <row r="462" spans="2:6">
      <c r="B462" t="str">
        <f>IF(AND(Projektgrundlagen!$I$25,'D Leistungen'!M443=TRUE),'D Leistungen'!C443&amp;" "&amp;'D Leistungen'!F443&amp;" "&amp;'D Leistungen'!F444&amp;" "&amp;'D Leistungen'!F445,"")</f>
        <v/>
      </c>
      <c r="C462" s="532" t="str">
        <f>IF(AND(Projektgrundlagen!$I$25,'D Leistungen'!M443=TRUE),'D Leistungen'!H443,"")</f>
        <v/>
      </c>
      <c r="D462" s="532" t="str">
        <f>IF(AND(Projektgrundlagen!$I$25,'D Leistungen'!M443=TRUE),'D Leistungen'!I443,"")</f>
        <v/>
      </c>
      <c r="E462" s="532" t="str">
        <f>IF(AND(Projektgrundlagen!$I$25,'D Leistungen'!M443=TRUE),'D Leistungen'!J443,"")</f>
        <v/>
      </c>
      <c r="F462" s="532" t="str">
        <f>IF(AND(Projektgrundlagen!$I$25,'D Leistungen'!M443=TRUE),'D Leistungen'!K443,"")</f>
        <v/>
      </c>
    </row>
    <row r="463" spans="2:6">
      <c r="B463" t="str">
        <f>IF(AND(Projektgrundlagen!$I$25,'D Leistungen'!M444=TRUE),'D Leistungen'!C444&amp;" "&amp;'D Leistungen'!F444&amp;" "&amp;'D Leistungen'!F445&amp;" "&amp;'D Leistungen'!F446,"")</f>
        <v/>
      </c>
      <c r="C463" s="532" t="str">
        <f>IF(AND(Projektgrundlagen!$I$25,'D Leistungen'!M444=TRUE),'D Leistungen'!H444,"")</f>
        <v/>
      </c>
      <c r="D463" s="532" t="str">
        <f>IF(AND(Projektgrundlagen!$I$25,'D Leistungen'!M444=TRUE),'D Leistungen'!I444,"")</f>
        <v/>
      </c>
      <c r="E463" s="532" t="str">
        <f>IF(AND(Projektgrundlagen!$I$25,'D Leistungen'!M444=TRUE),'D Leistungen'!J444,"")</f>
        <v/>
      </c>
      <c r="F463" s="532" t="str">
        <f>IF(AND(Projektgrundlagen!$I$25,'D Leistungen'!M444=TRUE),'D Leistungen'!K444,"")</f>
        <v/>
      </c>
    </row>
    <row r="464" spans="2:6">
      <c r="B464" t="str">
        <f>IF(AND(Projektgrundlagen!$I$25,'D Leistungen'!M445=TRUE),'D Leistungen'!C445&amp;" "&amp;'D Leistungen'!F445&amp;" "&amp;'D Leistungen'!F446&amp;" "&amp;'D Leistungen'!F447,"")</f>
        <v/>
      </c>
      <c r="C464" s="532" t="str">
        <f>IF(AND(Projektgrundlagen!$I$25,'D Leistungen'!M445=TRUE),'D Leistungen'!H445,"")</f>
        <v/>
      </c>
      <c r="D464" s="532" t="str">
        <f>IF(AND(Projektgrundlagen!$I$25,'D Leistungen'!M445=TRUE),'D Leistungen'!I445,"")</f>
        <v/>
      </c>
      <c r="E464" s="532" t="str">
        <f>IF(AND(Projektgrundlagen!$I$25,'D Leistungen'!M445=TRUE),'D Leistungen'!J445,"")</f>
        <v/>
      </c>
      <c r="F464" s="532" t="str">
        <f>IF(AND(Projektgrundlagen!$I$25,'D Leistungen'!M445=TRUE),'D Leistungen'!K445,"")</f>
        <v/>
      </c>
    </row>
    <row r="465" spans="2:6">
      <c r="B465" t="str">
        <f>IF(AND(Projektgrundlagen!$I$25,'D Leistungen'!M446=TRUE),'D Leistungen'!C446&amp;" "&amp;'D Leistungen'!F446&amp;" "&amp;'D Leistungen'!F447&amp;" "&amp;'D Leistungen'!F448,"")</f>
        <v/>
      </c>
      <c r="C465" s="532" t="str">
        <f>IF(AND(Projektgrundlagen!$I$25,'D Leistungen'!M446=TRUE),'D Leistungen'!H446,"")</f>
        <v/>
      </c>
      <c r="D465" s="532" t="str">
        <f>IF(AND(Projektgrundlagen!$I$25,'D Leistungen'!M446=TRUE),'D Leistungen'!I446,"")</f>
        <v/>
      </c>
      <c r="E465" s="532" t="str">
        <f>IF(AND(Projektgrundlagen!$I$25,'D Leistungen'!M446=TRUE),'D Leistungen'!J446,"")</f>
        <v/>
      </c>
      <c r="F465" s="532" t="str">
        <f>IF(AND(Projektgrundlagen!$I$25,'D Leistungen'!M446=TRUE),'D Leistungen'!K446,"")</f>
        <v/>
      </c>
    </row>
    <row r="466" spans="2:6">
      <c r="B466" t="str">
        <f>IF(AND(Projektgrundlagen!$I$25,'D Leistungen'!M447=TRUE),'D Leistungen'!C447&amp;" "&amp;'D Leistungen'!F447&amp;" "&amp;'D Leistungen'!F448&amp;" "&amp;'D Leistungen'!F449,"")</f>
        <v/>
      </c>
      <c r="C466" s="532" t="str">
        <f>IF(AND(Projektgrundlagen!$I$25,'D Leistungen'!M447=TRUE),'D Leistungen'!H447,"")</f>
        <v/>
      </c>
      <c r="D466" s="532" t="str">
        <f>IF(AND(Projektgrundlagen!$I$25,'D Leistungen'!M447=TRUE),'D Leistungen'!I447,"")</f>
        <v/>
      </c>
      <c r="E466" s="532" t="str">
        <f>IF(AND(Projektgrundlagen!$I$25,'D Leistungen'!M447=TRUE),'D Leistungen'!J447,"")</f>
        <v/>
      </c>
      <c r="F466" s="532" t="str">
        <f>IF(AND(Projektgrundlagen!$I$25,'D Leistungen'!M447=TRUE),'D Leistungen'!K447,"")</f>
        <v/>
      </c>
    </row>
    <row r="467" spans="2:6">
      <c r="B467" t="str">
        <f>IF(AND(Projektgrundlagen!$I$25,'D Leistungen'!M448=TRUE),'D Leistungen'!C448&amp;" "&amp;'D Leistungen'!F448&amp;" "&amp;'D Leistungen'!F449&amp;" "&amp;'D Leistungen'!F450,"")</f>
        <v/>
      </c>
      <c r="C467" s="532" t="str">
        <f>IF(AND(Projektgrundlagen!$I$25,'D Leistungen'!M448=TRUE),'D Leistungen'!H448,"")</f>
        <v/>
      </c>
      <c r="D467" s="532" t="str">
        <f>IF(AND(Projektgrundlagen!$I$25,'D Leistungen'!M448=TRUE),'D Leistungen'!I448,"")</f>
        <v/>
      </c>
      <c r="E467" s="532" t="str">
        <f>IF(AND(Projektgrundlagen!$I$25,'D Leistungen'!M448=TRUE),'D Leistungen'!J448,"")</f>
        <v/>
      </c>
      <c r="F467" s="532" t="str">
        <f>IF(AND(Projektgrundlagen!$I$25,'D Leistungen'!M448=TRUE),'D Leistungen'!K448,"")</f>
        <v/>
      </c>
    </row>
    <row r="468" spans="2:6">
      <c r="B468" t="str">
        <f>IF(AND(Projektgrundlagen!$I$25,'D Leistungen'!M449=TRUE),'D Leistungen'!C449&amp;" "&amp;'D Leistungen'!F449&amp;" "&amp;'D Leistungen'!F450&amp;" "&amp;'D Leistungen'!F451,"")</f>
        <v/>
      </c>
      <c r="C468" s="532" t="str">
        <f>IF(AND(Projektgrundlagen!$I$25,'D Leistungen'!M449=TRUE),'D Leistungen'!H449,"")</f>
        <v/>
      </c>
      <c r="D468" s="532" t="str">
        <f>IF(AND(Projektgrundlagen!$I$25,'D Leistungen'!M449=TRUE),'D Leistungen'!I449,"")</f>
        <v/>
      </c>
      <c r="E468" s="532" t="str">
        <f>IF(AND(Projektgrundlagen!$I$25,'D Leistungen'!M449=TRUE),'D Leistungen'!J449,"")</f>
        <v/>
      </c>
      <c r="F468" s="532" t="str">
        <f>IF(AND(Projektgrundlagen!$I$25,'D Leistungen'!M449=TRUE),'D Leistungen'!K449,"")</f>
        <v/>
      </c>
    </row>
    <row r="469" spans="2:6">
      <c r="B469" t="str">
        <f>IF(AND(Projektgrundlagen!$I$25,'D Leistungen'!M450=TRUE),'D Leistungen'!C450&amp;" "&amp;'D Leistungen'!F450&amp;" "&amp;'D Leistungen'!F451&amp;" "&amp;'D Leistungen'!F452,"")</f>
        <v>5.01  Einsatz eines Hydrophons (Knoblauchkröte) gemäß  Methodenblatt A4: Ausbringen von Auffnahmegeräten, incl. Hydrophon 
in 4 Gewässern à 1 h/Gewässer</v>
      </c>
      <c r="C469" s="532">
        <f>IF(AND(Projektgrundlagen!$I$25,'D Leistungen'!M450=TRUE),'D Leistungen'!H450,"")</f>
        <v>1</v>
      </c>
      <c r="D469" s="532" t="str">
        <f>IF(AND(Projektgrundlagen!$I$25,'D Leistungen'!M450=TRUE),'D Leistungen'!I450,"")</f>
        <v>psch</v>
      </c>
      <c r="E469" s="532">
        <f>IF(AND(Projektgrundlagen!$I$25,'D Leistungen'!M450=TRUE),'D Leistungen'!J450,"")</f>
        <v>0</v>
      </c>
      <c r="F469" s="532">
        <f>IF(AND(Projektgrundlagen!$I$25,'D Leistungen'!M450=TRUE),'D Leistungen'!K450,"")</f>
        <v>0</v>
      </c>
    </row>
    <row r="470" spans="2:6">
      <c r="B470" t="str">
        <f>IF(AND(Projektgrundlagen!$I$25,'D Leistungen'!M451=TRUE),'D Leistungen'!C451&amp;" "&amp;'D Leistungen'!F451&amp;" "&amp;'D Leistungen'!F452&amp;" "&amp;'D Leistungen'!F453,"")</f>
        <v/>
      </c>
      <c r="C470" s="532" t="str">
        <f>IF(AND(Projektgrundlagen!$I$25,'D Leistungen'!M451=TRUE),'D Leistungen'!H451,"")</f>
        <v/>
      </c>
      <c r="D470" s="532" t="str">
        <f>IF(AND(Projektgrundlagen!$I$25,'D Leistungen'!M451=TRUE),'D Leistungen'!I451,"")</f>
        <v/>
      </c>
      <c r="E470" s="532" t="str">
        <f>IF(AND(Projektgrundlagen!$I$25,'D Leistungen'!M451=TRUE),'D Leistungen'!J451,"")</f>
        <v/>
      </c>
      <c r="F470" s="532" t="str">
        <f>IF(AND(Projektgrundlagen!$I$25,'D Leistungen'!M451=TRUE),'D Leistungen'!K451,"")</f>
        <v/>
      </c>
    </row>
    <row r="471" spans="2:6">
      <c r="B471" t="str">
        <f>IF(AND(Projektgrundlagen!$I$25,'D Leistungen'!M452=TRUE),'D Leistungen'!C452&amp;" "&amp;'D Leistungen'!F452&amp;" "&amp;'D Leistungen'!F453&amp;" "&amp;'D Leistungen'!F454,"")</f>
        <v/>
      </c>
      <c r="C471" s="532" t="str">
        <f>IF(AND(Projektgrundlagen!$I$25,'D Leistungen'!M452=TRUE),'D Leistungen'!H452,"")</f>
        <v/>
      </c>
      <c r="D471" s="532" t="str">
        <f>IF(AND(Projektgrundlagen!$I$25,'D Leistungen'!M452=TRUE),'D Leistungen'!I452,"")</f>
        <v/>
      </c>
      <c r="E471" s="532" t="str">
        <f>IF(AND(Projektgrundlagen!$I$25,'D Leistungen'!M452=TRUE),'D Leistungen'!J452,"")</f>
        <v/>
      </c>
      <c r="F471" s="532" t="str">
        <f>IF(AND(Projektgrundlagen!$I$25,'D Leistungen'!M452=TRUE),'D Leistungen'!K452,"")</f>
        <v/>
      </c>
    </row>
    <row r="472" spans="2:6">
      <c r="B472" t="str">
        <f>IF(AND(Projektgrundlagen!$I$25,'D Leistungen'!M453=TRUE),'D Leistungen'!C453&amp;" "&amp;'D Leistungen'!F453&amp;" "&amp;'D Leistungen'!F454&amp;" "&amp;'D Leistungen'!F455,"")</f>
        <v/>
      </c>
      <c r="C472" s="532" t="str">
        <f>IF(AND(Projektgrundlagen!$I$25,'D Leistungen'!M453=TRUE),'D Leistungen'!H453,"")</f>
        <v/>
      </c>
      <c r="D472" s="532" t="str">
        <f>IF(AND(Projektgrundlagen!$I$25,'D Leistungen'!M453=TRUE),'D Leistungen'!I453,"")</f>
        <v/>
      </c>
      <c r="E472" s="532" t="str">
        <f>IF(AND(Projektgrundlagen!$I$25,'D Leistungen'!M453=TRUE),'D Leistungen'!J453,"")</f>
        <v/>
      </c>
      <c r="F472" s="532" t="str">
        <f>IF(AND(Projektgrundlagen!$I$25,'D Leistungen'!M453=TRUE),'D Leistungen'!K453,"")</f>
        <v/>
      </c>
    </row>
    <row r="473" spans="2:6">
      <c r="B473" t="str">
        <f>IF(AND(Projektgrundlagen!$I$25,'D Leistungen'!M454=TRUE),'D Leistungen'!C454&amp;" "&amp;'D Leistungen'!F454&amp;" "&amp;'D Leistungen'!F455&amp;" "&amp;'D Leistungen'!F456,"")</f>
        <v/>
      </c>
      <c r="C473" s="532" t="str">
        <f>IF(AND(Projektgrundlagen!$I$25,'D Leistungen'!M454=TRUE),'D Leistungen'!H454,"")</f>
        <v/>
      </c>
      <c r="D473" s="532" t="str">
        <f>IF(AND(Projektgrundlagen!$I$25,'D Leistungen'!M454=TRUE),'D Leistungen'!I454,"")</f>
        <v/>
      </c>
      <c r="E473" s="532" t="str">
        <f>IF(AND(Projektgrundlagen!$I$25,'D Leistungen'!M454=TRUE),'D Leistungen'!J454,"")</f>
        <v/>
      </c>
      <c r="F473" s="532" t="str">
        <f>IF(AND(Projektgrundlagen!$I$25,'D Leistungen'!M454=TRUE),'D Leistungen'!K454,"")</f>
        <v/>
      </c>
    </row>
    <row r="474" spans="2:6">
      <c r="B474" t="str">
        <f>IF(AND(Projektgrundlagen!$I$25,'D Leistungen'!M455=TRUE),'D Leistungen'!C455&amp;" "&amp;'D Leistungen'!F455&amp;" "&amp;'D Leistungen'!F456&amp;" "&amp;'D Leistungen'!F457,"")</f>
        <v/>
      </c>
      <c r="C474" s="532" t="str">
        <f>IF(AND(Projektgrundlagen!$I$25,'D Leistungen'!M455=TRUE),'D Leistungen'!H455,"")</f>
        <v/>
      </c>
      <c r="D474" s="532" t="str">
        <f>IF(AND(Projektgrundlagen!$I$25,'D Leistungen'!M455=TRUE),'D Leistungen'!I455,"")</f>
        <v/>
      </c>
      <c r="E474" s="532" t="str">
        <f>IF(AND(Projektgrundlagen!$I$25,'D Leistungen'!M455=TRUE),'D Leistungen'!J455,"")</f>
        <v/>
      </c>
      <c r="F474" s="532" t="str">
        <f>IF(AND(Projektgrundlagen!$I$25,'D Leistungen'!M455=TRUE),'D Leistungen'!K455,"")</f>
        <v/>
      </c>
    </row>
    <row r="475" spans="2:6">
      <c r="B475" t="str">
        <f>IF(AND(Projektgrundlagen!$I$25,'D Leistungen'!M456=TRUE),'D Leistungen'!C456&amp;" "&amp;'D Leistungen'!F456&amp;" "&amp;'D Leistungen'!F457&amp;" "&amp;'D Leistungen'!F458,"")</f>
        <v/>
      </c>
      <c r="C475" s="532" t="str">
        <f>IF(AND(Projektgrundlagen!$I$25,'D Leistungen'!M456=TRUE),'D Leistungen'!H456,"")</f>
        <v/>
      </c>
      <c r="D475" s="532" t="str">
        <f>IF(AND(Projektgrundlagen!$I$25,'D Leistungen'!M456=TRUE),'D Leistungen'!I456,"")</f>
        <v/>
      </c>
      <c r="E475" s="532" t="str">
        <f>IF(AND(Projektgrundlagen!$I$25,'D Leistungen'!M456=TRUE),'D Leistungen'!J456,"")</f>
        <v/>
      </c>
      <c r="F475" s="532" t="str">
        <f>IF(AND(Projektgrundlagen!$I$25,'D Leistungen'!M456=TRUE),'D Leistungen'!K456,"")</f>
        <v/>
      </c>
    </row>
    <row r="476" spans="2:6">
      <c r="B476" t="str">
        <f>IF(AND(Projektgrundlagen!$I$25,'D Leistungen'!M457=TRUE),'D Leistungen'!C457&amp;" "&amp;'D Leistungen'!F457&amp;" "&amp;'D Leistungen'!F458&amp;" "&amp;'D Leistungen'!F459,"")</f>
        <v/>
      </c>
      <c r="C476" s="532" t="str">
        <f>IF(AND(Projektgrundlagen!$I$25,'D Leistungen'!M457=TRUE),'D Leistungen'!H457,"")</f>
        <v/>
      </c>
      <c r="D476" s="532" t="str">
        <f>IF(AND(Projektgrundlagen!$I$25,'D Leistungen'!M457=TRUE),'D Leistungen'!I457,"")</f>
        <v/>
      </c>
      <c r="E476" s="532" t="str">
        <f>IF(AND(Projektgrundlagen!$I$25,'D Leistungen'!M457=TRUE),'D Leistungen'!J457,"")</f>
        <v/>
      </c>
      <c r="F476" s="532" t="str">
        <f>IF(AND(Projektgrundlagen!$I$25,'D Leistungen'!M457=TRUE),'D Leistungen'!K457,"")</f>
        <v/>
      </c>
    </row>
    <row r="477" spans="2:6">
      <c r="B477" t="str">
        <f>IF(AND(Projektgrundlagen!$I$25,'D Leistungen'!M458=TRUE),'D Leistungen'!C458&amp;" "&amp;'D Leistungen'!F458&amp;" "&amp;'D Leistungen'!F459&amp;" "&amp;'D Leistungen'!F460,"")</f>
        <v/>
      </c>
      <c r="C477" s="532" t="str">
        <f>IF(AND(Projektgrundlagen!$I$25,'D Leistungen'!M458=TRUE),'D Leistungen'!H458,"")</f>
        <v/>
      </c>
      <c r="D477" s="532" t="str">
        <f>IF(AND(Projektgrundlagen!$I$25,'D Leistungen'!M458=TRUE),'D Leistungen'!I458,"")</f>
        <v/>
      </c>
      <c r="E477" s="532" t="str">
        <f>IF(AND(Projektgrundlagen!$I$25,'D Leistungen'!M458=TRUE),'D Leistungen'!J458,"")</f>
        <v/>
      </c>
      <c r="F477" s="532" t="str">
        <f>IF(AND(Projektgrundlagen!$I$25,'D Leistungen'!M458=TRUE),'D Leistungen'!K458,"")</f>
        <v/>
      </c>
    </row>
    <row r="478" spans="2:6">
      <c r="B478" t="str">
        <f>IF(AND(Projektgrundlagen!$I$25,'D Leistungen'!M459=TRUE),'D Leistungen'!C459&amp;" "&amp;'D Leistungen'!F459&amp;" "&amp;'D Leistungen'!F460&amp;" "&amp;'D Leistungen'!F461,"")</f>
        <v/>
      </c>
      <c r="C478" s="532" t="str">
        <f>IF(AND(Projektgrundlagen!$I$25,'D Leistungen'!M459=TRUE),'D Leistungen'!H459,"")</f>
        <v/>
      </c>
      <c r="D478" s="532" t="str">
        <f>IF(AND(Projektgrundlagen!$I$25,'D Leistungen'!M459=TRUE),'D Leistungen'!I459,"")</f>
        <v/>
      </c>
      <c r="E478" s="532" t="str">
        <f>IF(AND(Projektgrundlagen!$I$25,'D Leistungen'!M459=TRUE),'D Leistungen'!J459,"")</f>
        <v/>
      </c>
      <c r="F478" s="532" t="str">
        <f>IF(AND(Projektgrundlagen!$I$25,'D Leistungen'!M459=TRUE),'D Leistungen'!K459,"")</f>
        <v/>
      </c>
    </row>
    <row r="479" spans="2:6">
      <c r="B479" t="str">
        <f>IF(AND(Projektgrundlagen!$I$25,'D Leistungen'!M460=TRUE),'D Leistungen'!C460&amp;" "&amp;'D Leistungen'!F460&amp;" "&amp;'D Leistungen'!F461&amp;" "&amp;'D Leistungen'!F462,"")</f>
        <v/>
      </c>
      <c r="C479" s="532" t="str">
        <f>IF(AND(Projektgrundlagen!$I$25,'D Leistungen'!M460=TRUE),'D Leistungen'!H460,"")</f>
        <v/>
      </c>
      <c r="D479" s="532" t="str">
        <f>IF(AND(Projektgrundlagen!$I$25,'D Leistungen'!M460=TRUE),'D Leistungen'!I460,"")</f>
        <v/>
      </c>
      <c r="E479" s="532" t="str">
        <f>IF(AND(Projektgrundlagen!$I$25,'D Leistungen'!M460=TRUE),'D Leistungen'!J460,"")</f>
        <v/>
      </c>
      <c r="F479" s="532" t="str">
        <f>IF(AND(Projektgrundlagen!$I$25,'D Leistungen'!M460=TRUE),'D Leistungen'!K460,"")</f>
        <v/>
      </c>
    </row>
    <row r="480" spans="2:6">
      <c r="B480" t="str">
        <f>IF(AND(Projektgrundlagen!$I$25,'D Leistungen'!M461=TRUE),'D Leistungen'!C461&amp;" "&amp;'D Leistungen'!F461&amp;" "&amp;'D Leistungen'!F462&amp;" "&amp;'D Leistungen'!F463,"")</f>
        <v/>
      </c>
      <c r="C480" s="532" t="str">
        <f>IF(AND(Projektgrundlagen!$I$25,'D Leistungen'!M461=TRUE),'D Leistungen'!H461,"")</f>
        <v/>
      </c>
      <c r="D480" s="532" t="str">
        <f>IF(AND(Projektgrundlagen!$I$25,'D Leistungen'!M461=TRUE),'D Leistungen'!I461,"")</f>
        <v/>
      </c>
      <c r="E480" s="532" t="str">
        <f>IF(AND(Projektgrundlagen!$I$25,'D Leistungen'!M461=TRUE),'D Leistungen'!J461,"")</f>
        <v/>
      </c>
      <c r="F480" s="532" t="str">
        <f>IF(AND(Projektgrundlagen!$I$25,'D Leistungen'!M461=TRUE),'D Leistungen'!K461,"")</f>
        <v/>
      </c>
    </row>
    <row r="481" spans="2:6">
      <c r="B481" t="str">
        <f>IF(AND(Projektgrundlagen!$I$25,'D Leistungen'!M462=TRUE),'D Leistungen'!C462&amp;" "&amp;'D Leistungen'!F462&amp;" "&amp;'D Leistungen'!F463&amp;" "&amp;'D Leistungen'!F464,"")</f>
        <v/>
      </c>
      <c r="C481" s="532" t="str">
        <f>IF(AND(Projektgrundlagen!$I$25,'D Leistungen'!M462=TRUE),'D Leistungen'!H462,"")</f>
        <v/>
      </c>
      <c r="D481" s="532" t="str">
        <f>IF(AND(Projektgrundlagen!$I$25,'D Leistungen'!M462=TRUE),'D Leistungen'!I462,"")</f>
        <v/>
      </c>
      <c r="E481" s="532" t="str">
        <f>IF(AND(Projektgrundlagen!$I$25,'D Leistungen'!M462=TRUE),'D Leistungen'!J462,"")</f>
        <v/>
      </c>
      <c r="F481" s="532" t="str">
        <f>IF(AND(Projektgrundlagen!$I$25,'D Leistungen'!M462=TRUE),'D Leistungen'!K462,"")</f>
        <v/>
      </c>
    </row>
    <row r="482" spans="2:6">
      <c r="B482" t="str">
        <f>IF(AND(Projektgrundlagen!$I$25,'D Leistungen'!M463=TRUE),'D Leistungen'!C463&amp;" "&amp;'D Leistungen'!F463&amp;" "&amp;'D Leistungen'!F464&amp;" "&amp;'D Leistungen'!F465,"")</f>
        <v/>
      </c>
      <c r="C482" s="532" t="str">
        <f>IF(AND(Projektgrundlagen!$I$25,'D Leistungen'!M463=TRUE),'D Leistungen'!H463,"")</f>
        <v/>
      </c>
      <c r="D482" s="532" t="str">
        <f>IF(AND(Projektgrundlagen!$I$25,'D Leistungen'!M463=TRUE),'D Leistungen'!I463,"")</f>
        <v/>
      </c>
      <c r="E482" s="532" t="str">
        <f>IF(AND(Projektgrundlagen!$I$25,'D Leistungen'!M463=TRUE),'D Leistungen'!J463,"")</f>
        <v/>
      </c>
      <c r="F482" s="532" t="str">
        <f>IF(AND(Projektgrundlagen!$I$25,'D Leistungen'!M463=TRUE),'D Leistungen'!K463,"")</f>
        <v/>
      </c>
    </row>
    <row r="483" spans="2:6">
      <c r="B483" t="str">
        <f>IF(AND(Projektgrundlagen!$I$25,'D Leistungen'!M464=TRUE),'D Leistungen'!C464&amp;" "&amp;'D Leistungen'!F464&amp;" "&amp;'D Leistungen'!F465&amp;" "&amp;'D Leistungen'!F466,"")</f>
        <v/>
      </c>
      <c r="C483" s="532" t="str">
        <f>IF(AND(Projektgrundlagen!$I$25,'D Leistungen'!M464=TRUE),'D Leistungen'!H464,"")</f>
        <v/>
      </c>
      <c r="D483" s="532" t="str">
        <f>IF(AND(Projektgrundlagen!$I$25,'D Leistungen'!M464=TRUE),'D Leistungen'!I464,"")</f>
        <v/>
      </c>
      <c r="E483" s="532" t="str">
        <f>IF(AND(Projektgrundlagen!$I$25,'D Leistungen'!M464=TRUE),'D Leistungen'!J464,"")</f>
        <v/>
      </c>
      <c r="F483" s="532" t="str">
        <f>IF(AND(Projektgrundlagen!$I$25,'D Leistungen'!M464=TRUE),'D Leistungen'!K464,"")</f>
        <v/>
      </c>
    </row>
    <row r="484" spans="2:6">
      <c r="B484" t="str">
        <f>IF(AND(Projektgrundlagen!$I$25,'D Leistungen'!M465=TRUE),'D Leistungen'!C465&amp;" "&amp;'D Leistungen'!F465&amp;" "&amp;'D Leistungen'!F466&amp;" "&amp;'D Leistungen'!F467,"")</f>
        <v/>
      </c>
      <c r="C484" s="532" t="str">
        <f>IF(AND(Projektgrundlagen!$I$25,'D Leistungen'!M465=TRUE),'D Leistungen'!H465,"")</f>
        <v/>
      </c>
      <c r="D484" s="532" t="str">
        <f>IF(AND(Projektgrundlagen!$I$25,'D Leistungen'!M465=TRUE),'D Leistungen'!I465,"")</f>
        <v/>
      </c>
      <c r="E484" s="532" t="str">
        <f>IF(AND(Projektgrundlagen!$I$25,'D Leistungen'!M465=TRUE),'D Leistungen'!J465,"")</f>
        <v/>
      </c>
      <c r="F484" s="532" t="str">
        <f>IF(AND(Projektgrundlagen!$I$25,'D Leistungen'!M465=TRUE),'D Leistungen'!K465,"")</f>
        <v/>
      </c>
    </row>
    <row r="485" spans="2:6">
      <c r="B485" t="str">
        <f>IF(AND(Projektgrundlagen!$I$25,'D Leistungen'!M466=TRUE),'D Leistungen'!C466&amp;" "&amp;'D Leistungen'!F466&amp;" "&amp;'D Leistungen'!F467&amp;" "&amp;'D Leistungen'!F468,"")</f>
        <v/>
      </c>
      <c r="C485" s="532" t="str">
        <f>IF(AND(Projektgrundlagen!$I$25,'D Leistungen'!M466=TRUE),'D Leistungen'!H466,"")</f>
        <v/>
      </c>
      <c r="D485" s="532" t="str">
        <f>IF(AND(Projektgrundlagen!$I$25,'D Leistungen'!M466=TRUE),'D Leistungen'!I466,"")</f>
        <v/>
      </c>
      <c r="E485" s="532" t="str">
        <f>IF(AND(Projektgrundlagen!$I$25,'D Leistungen'!M466=TRUE),'D Leistungen'!J466,"")</f>
        <v/>
      </c>
      <c r="F485" s="532" t="str">
        <f>IF(AND(Projektgrundlagen!$I$25,'D Leistungen'!M466=TRUE),'D Leistungen'!K466,"")</f>
        <v/>
      </c>
    </row>
    <row r="486" spans="2:6">
      <c r="B486" t="str">
        <f>IF(AND(Projektgrundlagen!$I$25,'D Leistungen'!M467=TRUE),'D Leistungen'!C467&amp;" "&amp;'D Leistungen'!F467&amp;" "&amp;'D Leistungen'!F468&amp;" "&amp;'D Leistungen'!F469,"")</f>
        <v/>
      </c>
      <c r="C486" s="532" t="str">
        <f>IF(AND(Projektgrundlagen!$I$25,'D Leistungen'!M467=TRUE),'D Leistungen'!H467,"")</f>
        <v/>
      </c>
      <c r="D486" s="532" t="str">
        <f>IF(AND(Projektgrundlagen!$I$25,'D Leistungen'!M467=TRUE),'D Leistungen'!I467,"")</f>
        <v/>
      </c>
      <c r="E486" s="532" t="str">
        <f>IF(AND(Projektgrundlagen!$I$25,'D Leistungen'!M467=TRUE),'D Leistungen'!J467,"")</f>
        <v/>
      </c>
      <c r="F486" s="532" t="str">
        <f>IF(AND(Projektgrundlagen!$I$25,'D Leistungen'!M467=TRUE),'D Leistungen'!K467,"")</f>
        <v/>
      </c>
    </row>
    <row r="487" spans="2:6">
      <c r="B487" t="str">
        <f>IF(AND(Projektgrundlagen!$I$25,'D Leistungen'!M468=TRUE),'D Leistungen'!C468&amp;" "&amp;'D Leistungen'!F468&amp;" "&amp;'D Leistungen'!F469&amp;" "&amp;'D Leistungen'!F470,"")</f>
        <v/>
      </c>
      <c r="C487" s="532" t="str">
        <f>IF(AND(Projektgrundlagen!$I$25,'D Leistungen'!M468=TRUE),'D Leistungen'!H468,"")</f>
        <v/>
      </c>
      <c r="D487" s="532" t="str">
        <f>IF(AND(Projektgrundlagen!$I$25,'D Leistungen'!M468=TRUE),'D Leistungen'!I468,"")</f>
        <v/>
      </c>
      <c r="E487" s="532" t="str">
        <f>IF(AND(Projektgrundlagen!$I$25,'D Leistungen'!M468=TRUE),'D Leistungen'!J468,"")</f>
        <v/>
      </c>
      <c r="F487" s="532" t="str">
        <f>IF(AND(Projektgrundlagen!$I$25,'D Leistungen'!M468=TRUE),'D Leistungen'!K468,"")</f>
        <v/>
      </c>
    </row>
    <row r="488" spans="2:6">
      <c r="B488" t="str">
        <f>IF(AND(Projektgrundlagen!$I$25,'D Leistungen'!M469=TRUE),'D Leistungen'!C469&amp;" "&amp;'D Leistungen'!F469&amp;" "&amp;'D Leistungen'!F470&amp;" "&amp;'D Leistungen'!F471,"")</f>
        <v/>
      </c>
      <c r="C488" s="532" t="str">
        <f>IF(AND(Projektgrundlagen!$I$25,'D Leistungen'!M469=TRUE),'D Leistungen'!H469,"")</f>
        <v/>
      </c>
      <c r="D488" s="532" t="str">
        <f>IF(AND(Projektgrundlagen!$I$25,'D Leistungen'!M469=TRUE),'D Leistungen'!I469,"")</f>
        <v/>
      </c>
      <c r="E488" s="532" t="str">
        <f>IF(AND(Projektgrundlagen!$I$25,'D Leistungen'!M469=TRUE),'D Leistungen'!J469,"")</f>
        <v/>
      </c>
      <c r="F488" s="532" t="str">
        <f>IF(AND(Projektgrundlagen!$I$25,'D Leistungen'!M469=TRUE),'D Leistungen'!K469,"")</f>
        <v/>
      </c>
    </row>
    <row r="489" spans="2:6">
      <c r="B489" t="str">
        <f>IF(AND(Projektgrundlagen!$I$25,'D Leistungen'!M470=TRUE),'D Leistungen'!C470&amp;" "&amp;'D Leistungen'!F470&amp;" "&amp;'D Leistungen'!F471&amp;" "&amp;'D Leistungen'!F472,"")</f>
        <v/>
      </c>
      <c r="C489" s="532" t="str">
        <f>IF(AND(Projektgrundlagen!$I$25,'D Leistungen'!M470=TRUE),'D Leistungen'!H470,"")</f>
        <v/>
      </c>
      <c r="D489" s="532" t="str">
        <f>IF(AND(Projektgrundlagen!$I$25,'D Leistungen'!M470=TRUE),'D Leistungen'!I470,"")</f>
        <v/>
      </c>
      <c r="E489" s="532" t="str">
        <f>IF(AND(Projektgrundlagen!$I$25,'D Leistungen'!M470=TRUE),'D Leistungen'!J470,"")</f>
        <v/>
      </c>
      <c r="F489" s="532" t="str">
        <f>IF(AND(Projektgrundlagen!$I$25,'D Leistungen'!M470=TRUE),'D Leistungen'!K470,"")</f>
        <v/>
      </c>
    </row>
    <row r="490" spans="2:6">
      <c r="B490" t="str">
        <f>IF(AND(Projektgrundlagen!$I$25,'D Leistungen'!M471=TRUE),'D Leistungen'!C471&amp;" "&amp;'D Leistungen'!F471&amp;" "&amp;'D Leistungen'!F472&amp;" "&amp;'D Leistungen'!F473,"")</f>
        <v/>
      </c>
      <c r="C490" s="532" t="str">
        <f>IF(AND(Projektgrundlagen!$I$25,'D Leistungen'!M471=TRUE),'D Leistungen'!H471,"")</f>
        <v/>
      </c>
      <c r="D490" s="532" t="str">
        <f>IF(AND(Projektgrundlagen!$I$25,'D Leistungen'!M471=TRUE),'D Leistungen'!I471,"")</f>
        <v/>
      </c>
      <c r="E490" s="532" t="str">
        <f>IF(AND(Projektgrundlagen!$I$25,'D Leistungen'!M471=TRUE),'D Leistungen'!J471,"")</f>
        <v/>
      </c>
      <c r="F490" s="532" t="str">
        <f>IF(AND(Projektgrundlagen!$I$25,'D Leistungen'!M471=TRUE),'D Leistungen'!K471,"")</f>
        <v/>
      </c>
    </row>
    <row r="491" spans="2:6">
      <c r="B491" t="str">
        <f>IF(AND(Projektgrundlagen!$I$25,'D Leistungen'!M472=TRUE),'D Leistungen'!C472&amp;" "&amp;'D Leistungen'!F472&amp;" "&amp;'D Leistungen'!F473&amp;" "&amp;'D Leistungen'!F474,"")</f>
        <v/>
      </c>
      <c r="C491" s="532" t="str">
        <f>IF(AND(Projektgrundlagen!$I$25,'D Leistungen'!M472=TRUE),'D Leistungen'!H472,"")</f>
        <v/>
      </c>
      <c r="D491" s="532" t="str">
        <f>IF(AND(Projektgrundlagen!$I$25,'D Leistungen'!M472=TRUE),'D Leistungen'!I472,"")</f>
        <v/>
      </c>
      <c r="E491" s="532" t="str">
        <f>IF(AND(Projektgrundlagen!$I$25,'D Leistungen'!M472=TRUE),'D Leistungen'!J472,"")</f>
        <v/>
      </c>
      <c r="F491" s="532" t="str">
        <f>IF(AND(Projektgrundlagen!$I$25,'D Leistungen'!M472=TRUE),'D Leistungen'!K472,"")</f>
        <v/>
      </c>
    </row>
    <row r="492" spans="2:6">
      <c r="B492" t="str">
        <f>IF(AND(Projektgrundlagen!$I$25,'D Leistungen'!M473=TRUE),'D Leistungen'!C473&amp;" "&amp;'D Leistungen'!F473&amp;" "&amp;'D Leistungen'!F474&amp;" "&amp;'D Leistungen'!F475,"")</f>
        <v/>
      </c>
      <c r="C492" s="532" t="str">
        <f>IF(AND(Projektgrundlagen!$I$25,'D Leistungen'!M473=TRUE),'D Leistungen'!H473,"")</f>
        <v/>
      </c>
      <c r="D492" s="532" t="str">
        <f>IF(AND(Projektgrundlagen!$I$25,'D Leistungen'!M473=TRUE),'D Leistungen'!I473,"")</f>
        <v/>
      </c>
      <c r="E492" s="532" t="str">
        <f>IF(AND(Projektgrundlagen!$I$25,'D Leistungen'!M473=TRUE),'D Leistungen'!J473,"")</f>
        <v/>
      </c>
      <c r="F492" s="532" t="str">
        <f>IF(AND(Projektgrundlagen!$I$25,'D Leistungen'!M473=TRUE),'D Leistungen'!K473,"")</f>
        <v/>
      </c>
    </row>
    <row r="493" spans="2:6">
      <c r="B493" t="str">
        <f>IF(AND(Projektgrundlagen!$I$25,'D Leistungen'!M474=TRUE),'D Leistungen'!C474&amp;" "&amp;'D Leistungen'!F474&amp;" "&amp;'D Leistungen'!F475&amp;" "&amp;'D Leistungen'!F476,"")</f>
        <v/>
      </c>
      <c r="C493" s="532" t="str">
        <f>IF(AND(Projektgrundlagen!$I$25,'D Leistungen'!M474=TRUE),'D Leistungen'!H474,"")</f>
        <v/>
      </c>
      <c r="D493" s="532" t="str">
        <f>IF(AND(Projektgrundlagen!$I$25,'D Leistungen'!M474=TRUE),'D Leistungen'!I474,"")</f>
        <v/>
      </c>
      <c r="E493" s="532" t="str">
        <f>IF(AND(Projektgrundlagen!$I$25,'D Leistungen'!M474=TRUE),'D Leistungen'!J474,"")</f>
        <v/>
      </c>
      <c r="F493" s="532" t="str">
        <f>IF(AND(Projektgrundlagen!$I$25,'D Leistungen'!M474=TRUE),'D Leistungen'!K474,"")</f>
        <v/>
      </c>
    </row>
    <row r="494" spans="2:6">
      <c r="B494" t="str">
        <f>IF(AND(Projektgrundlagen!$I$25,'D Leistungen'!M475=TRUE),'D Leistungen'!C475&amp;" "&amp;'D Leistungen'!F475&amp;" "&amp;'D Leistungen'!F476&amp;" "&amp;'D Leistungen'!F477,"")</f>
        <v/>
      </c>
      <c r="C494" s="532" t="str">
        <f>IF(AND(Projektgrundlagen!$I$25,'D Leistungen'!M475=TRUE),'D Leistungen'!H475,"")</f>
        <v/>
      </c>
      <c r="D494" s="532" t="str">
        <f>IF(AND(Projektgrundlagen!$I$25,'D Leistungen'!M475=TRUE),'D Leistungen'!I475,"")</f>
        <v/>
      </c>
      <c r="E494" s="532" t="str">
        <f>IF(AND(Projektgrundlagen!$I$25,'D Leistungen'!M475=TRUE),'D Leistungen'!J475,"")</f>
        <v/>
      </c>
      <c r="F494" s="532" t="str">
        <f>IF(AND(Projektgrundlagen!$I$25,'D Leistungen'!M475=TRUE),'D Leistungen'!K475,"")</f>
        <v/>
      </c>
    </row>
    <row r="495" spans="2:6">
      <c r="B495" t="str">
        <f>IF(AND(Projektgrundlagen!$I$25,'D Leistungen'!M476=TRUE),'D Leistungen'!C476&amp;" "&amp;'D Leistungen'!F476&amp;" "&amp;'D Leistungen'!F477&amp;" "&amp;'D Leistungen'!F478,"")</f>
        <v/>
      </c>
      <c r="C495" s="532" t="str">
        <f>IF(AND(Projektgrundlagen!$I$25,'D Leistungen'!M476=TRUE),'D Leistungen'!H476,"")</f>
        <v/>
      </c>
      <c r="D495" s="532" t="str">
        <f>IF(AND(Projektgrundlagen!$I$25,'D Leistungen'!M476=TRUE),'D Leistungen'!I476,"")</f>
        <v/>
      </c>
      <c r="E495" s="532" t="str">
        <f>IF(AND(Projektgrundlagen!$I$25,'D Leistungen'!M476=TRUE),'D Leistungen'!J476,"")</f>
        <v/>
      </c>
      <c r="F495" s="532" t="str">
        <f>IF(AND(Projektgrundlagen!$I$25,'D Leistungen'!M476=TRUE),'D Leistungen'!K476,"")</f>
        <v/>
      </c>
    </row>
    <row r="496" spans="2:6">
      <c r="B496" t="str">
        <f>IF(AND(Projektgrundlagen!$I$25,'D Leistungen'!M477=TRUE),'D Leistungen'!C477&amp;" "&amp;'D Leistungen'!F477&amp;" "&amp;'D Leistungen'!F478&amp;" "&amp;'D Leistungen'!F479,"")</f>
        <v/>
      </c>
      <c r="C496" s="532" t="str">
        <f>IF(AND(Projektgrundlagen!$I$25,'D Leistungen'!M477=TRUE),'D Leistungen'!H477,"")</f>
        <v/>
      </c>
      <c r="D496" s="532" t="str">
        <f>IF(AND(Projektgrundlagen!$I$25,'D Leistungen'!M477=TRUE),'D Leistungen'!I477,"")</f>
        <v/>
      </c>
      <c r="E496" s="532" t="str">
        <f>IF(AND(Projektgrundlagen!$I$25,'D Leistungen'!M477=TRUE),'D Leistungen'!J477,"")</f>
        <v/>
      </c>
      <c r="F496" s="532" t="str">
        <f>IF(AND(Projektgrundlagen!$I$25,'D Leistungen'!M477=TRUE),'D Leistungen'!K477,"")</f>
        <v/>
      </c>
    </row>
    <row r="497" spans="2:6">
      <c r="B497" t="str">
        <f>IF(AND(Projektgrundlagen!$I$25,'D Leistungen'!M478=TRUE),'D Leistungen'!C478&amp;" "&amp;'D Leistungen'!F478&amp;" "&amp;'D Leistungen'!F479&amp;" "&amp;'D Leistungen'!F480,"")</f>
        <v/>
      </c>
      <c r="C497" s="532" t="str">
        <f>IF(AND(Projektgrundlagen!$I$25,'D Leistungen'!M478=TRUE),'D Leistungen'!H478,"")</f>
        <v/>
      </c>
      <c r="D497" s="532" t="str">
        <f>IF(AND(Projektgrundlagen!$I$25,'D Leistungen'!M478=TRUE),'D Leistungen'!I478,"")</f>
        <v/>
      </c>
      <c r="E497" s="532" t="str">
        <f>IF(AND(Projektgrundlagen!$I$25,'D Leistungen'!M478=TRUE),'D Leistungen'!J478,"")</f>
        <v/>
      </c>
      <c r="F497" s="532" t="str">
        <f>IF(AND(Projektgrundlagen!$I$25,'D Leistungen'!M478=TRUE),'D Leistungen'!K478,"")</f>
        <v/>
      </c>
    </row>
    <row r="498" spans="2:6">
      <c r="B498" t="str">
        <f>IF(AND(Projektgrundlagen!$I$25,'D Leistungen'!M479=TRUE),'D Leistungen'!C479&amp;" "&amp;'D Leistungen'!F479&amp;" "&amp;'D Leistungen'!F480&amp;" "&amp;'D Leistungen'!F481,"")</f>
        <v/>
      </c>
      <c r="C498" s="532" t="str">
        <f>IF(AND(Projektgrundlagen!$I$25,'D Leistungen'!M479=TRUE),'D Leistungen'!H479,"")</f>
        <v/>
      </c>
      <c r="D498" s="532" t="str">
        <f>IF(AND(Projektgrundlagen!$I$25,'D Leistungen'!M479=TRUE),'D Leistungen'!I479,"")</f>
        <v/>
      </c>
      <c r="E498" s="532" t="str">
        <f>IF(AND(Projektgrundlagen!$I$25,'D Leistungen'!M479=TRUE),'D Leistungen'!J479,"")</f>
        <v/>
      </c>
      <c r="F498" s="532" t="str">
        <f>IF(AND(Projektgrundlagen!$I$25,'D Leistungen'!M479=TRUE),'D Leistungen'!K479,"")</f>
        <v/>
      </c>
    </row>
    <row r="499" spans="2:6">
      <c r="B499" t="str">
        <f>IF(AND(Projektgrundlagen!$I$25,'D Leistungen'!M480=TRUE),'D Leistungen'!C480&amp;" "&amp;'D Leistungen'!F480&amp;" "&amp;'D Leistungen'!F481&amp;" "&amp;'D Leistungen'!F482,"")</f>
        <v/>
      </c>
      <c r="C499" s="532" t="str">
        <f>IF(AND(Projektgrundlagen!$I$25,'D Leistungen'!M480=TRUE),'D Leistungen'!H480,"")</f>
        <v/>
      </c>
      <c r="D499" s="532" t="str">
        <f>IF(AND(Projektgrundlagen!$I$25,'D Leistungen'!M480=TRUE),'D Leistungen'!I480,"")</f>
        <v/>
      </c>
      <c r="E499" s="532" t="str">
        <f>IF(AND(Projektgrundlagen!$I$25,'D Leistungen'!M480=TRUE),'D Leistungen'!J480,"")</f>
        <v/>
      </c>
      <c r="F499" s="532" t="str">
        <f>IF(AND(Projektgrundlagen!$I$25,'D Leistungen'!M480=TRUE),'D Leistungen'!K480,"")</f>
        <v/>
      </c>
    </row>
    <row r="500" spans="2:6">
      <c r="B500" t="str">
        <f>IF(AND(Projektgrundlagen!$I$25,'D Leistungen'!M481=TRUE),'D Leistungen'!C481&amp;" "&amp;'D Leistungen'!F481&amp;" "&amp;'D Leistungen'!F482&amp;" "&amp;'D Leistungen'!F483,"")</f>
        <v/>
      </c>
      <c r="C500" s="532" t="str">
        <f>IF(AND(Projektgrundlagen!$I$25,'D Leistungen'!M481=TRUE),'D Leistungen'!H481,"")</f>
        <v/>
      </c>
      <c r="D500" s="532" t="str">
        <f>IF(AND(Projektgrundlagen!$I$25,'D Leistungen'!M481=TRUE),'D Leistungen'!I481,"")</f>
        <v/>
      </c>
      <c r="E500" s="532" t="str">
        <f>IF(AND(Projektgrundlagen!$I$25,'D Leistungen'!M481=TRUE),'D Leistungen'!J481,"")</f>
        <v/>
      </c>
      <c r="F500" s="532" t="str">
        <f>IF(AND(Projektgrundlagen!$I$25,'D Leistungen'!M481=TRUE),'D Leistungen'!K481,"")</f>
        <v/>
      </c>
    </row>
    <row r="501" spans="2:6">
      <c r="B501" t="str">
        <f>IF(AND(Projektgrundlagen!$I$25,'D Leistungen'!M482=TRUE),'D Leistungen'!C482&amp;" "&amp;'D Leistungen'!F482&amp;" "&amp;'D Leistungen'!F483&amp;" "&amp;'D Leistungen'!F484,"")</f>
        <v/>
      </c>
      <c r="C501" s="532" t="str">
        <f>IF(AND(Projektgrundlagen!$I$25,'D Leistungen'!M482=TRUE),'D Leistungen'!H482,"")</f>
        <v/>
      </c>
      <c r="D501" s="532" t="str">
        <f>IF(AND(Projektgrundlagen!$I$25,'D Leistungen'!M482=TRUE),'D Leistungen'!I482,"")</f>
        <v/>
      </c>
      <c r="E501" s="532" t="str">
        <f>IF(AND(Projektgrundlagen!$I$25,'D Leistungen'!M482=TRUE),'D Leistungen'!J482,"")</f>
        <v/>
      </c>
      <c r="F501" s="532" t="str">
        <f>IF(AND(Projektgrundlagen!$I$25,'D Leistungen'!M482=TRUE),'D Leistungen'!K482,"")</f>
        <v/>
      </c>
    </row>
    <row r="502" spans="2:6">
      <c r="B502" t="str">
        <f>IF(AND(Projektgrundlagen!$I$25,'D Leistungen'!M483=TRUE),'D Leistungen'!C483&amp;" "&amp;'D Leistungen'!F483&amp;" "&amp;'D Leistungen'!F484&amp;" "&amp;'D Leistungen'!F485,"")</f>
        <v/>
      </c>
      <c r="C502" s="532" t="str">
        <f>IF(AND(Projektgrundlagen!$I$25,'D Leistungen'!M483=TRUE),'D Leistungen'!H483,"")</f>
        <v/>
      </c>
      <c r="D502" s="532" t="str">
        <f>IF(AND(Projektgrundlagen!$I$25,'D Leistungen'!M483=TRUE),'D Leistungen'!I483,"")</f>
        <v/>
      </c>
      <c r="E502" s="532" t="str">
        <f>IF(AND(Projektgrundlagen!$I$25,'D Leistungen'!M483=TRUE),'D Leistungen'!J483,"")</f>
        <v/>
      </c>
      <c r="F502" s="532" t="str">
        <f>IF(AND(Projektgrundlagen!$I$25,'D Leistungen'!M483=TRUE),'D Leistungen'!K483,"")</f>
        <v/>
      </c>
    </row>
    <row r="503" spans="2:6">
      <c r="B503" t="str">
        <f>IF(AND(Projektgrundlagen!$I$25,'D Leistungen'!M484=TRUE),'D Leistungen'!C484&amp;" "&amp;'D Leistungen'!F484&amp;" "&amp;'D Leistungen'!F485&amp;" "&amp;'D Leistungen'!F486,"")</f>
        <v/>
      </c>
      <c r="C503" s="532" t="str">
        <f>IF(AND(Projektgrundlagen!$I$25,'D Leistungen'!M484=TRUE),'D Leistungen'!H484,"")</f>
        <v/>
      </c>
      <c r="D503" s="532" t="str">
        <f>IF(AND(Projektgrundlagen!$I$25,'D Leistungen'!M484=TRUE),'D Leistungen'!I484,"")</f>
        <v/>
      </c>
      <c r="E503" s="532" t="str">
        <f>IF(AND(Projektgrundlagen!$I$25,'D Leistungen'!M484=TRUE),'D Leistungen'!J484,"")</f>
        <v/>
      </c>
      <c r="F503" s="532" t="str">
        <f>IF(AND(Projektgrundlagen!$I$25,'D Leistungen'!M484=TRUE),'D Leistungen'!K484,"")</f>
        <v/>
      </c>
    </row>
    <row r="504" spans="2:6">
      <c r="B504" t="str">
        <f>IF(AND(Projektgrundlagen!$I$25,'D Leistungen'!M485=TRUE),'D Leistungen'!C485&amp;" "&amp;'D Leistungen'!F485&amp;" "&amp;'D Leistungen'!F486&amp;" "&amp;'D Leistungen'!F487,"")</f>
        <v/>
      </c>
      <c r="C504" s="532" t="str">
        <f>IF(AND(Projektgrundlagen!$I$25,'D Leistungen'!M485=TRUE),'D Leistungen'!H485,"")</f>
        <v/>
      </c>
      <c r="D504" s="532" t="str">
        <f>IF(AND(Projektgrundlagen!$I$25,'D Leistungen'!M485=TRUE),'D Leistungen'!I485,"")</f>
        <v/>
      </c>
      <c r="E504" s="532" t="str">
        <f>IF(AND(Projektgrundlagen!$I$25,'D Leistungen'!M485=TRUE),'D Leistungen'!J485,"")</f>
        <v/>
      </c>
      <c r="F504" s="532" t="str">
        <f>IF(AND(Projektgrundlagen!$I$25,'D Leistungen'!M485=TRUE),'D Leistungen'!K485,"")</f>
        <v/>
      </c>
    </row>
    <row r="505" spans="2:6">
      <c r="B505" t="str">
        <f>IF(AND(Projektgrundlagen!$I$25,'D Leistungen'!M486=TRUE),'D Leistungen'!C486&amp;" "&amp;'D Leistungen'!F486&amp;" "&amp;'D Leistungen'!F487&amp;" "&amp;'D Leistungen'!F488,"")</f>
        <v/>
      </c>
      <c r="C505" s="532" t="str">
        <f>IF(AND(Projektgrundlagen!$I$25,'D Leistungen'!M486=TRUE),'D Leistungen'!H486,"")</f>
        <v/>
      </c>
      <c r="D505" s="532" t="str">
        <f>IF(AND(Projektgrundlagen!$I$25,'D Leistungen'!M486=TRUE),'D Leistungen'!I486,"")</f>
        <v/>
      </c>
      <c r="E505" s="532" t="str">
        <f>IF(AND(Projektgrundlagen!$I$25,'D Leistungen'!M486=TRUE),'D Leistungen'!J486,"")</f>
        <v/>
      </c>
      <c r="F505" s="532" t="str">
        <f>IF(AND(Projektgrundlagen!$I$25,'D Leistungen'!M486=TRUE),'D Leistungen'!K486,"")</f>
        <v/>
      </c>
    </row>
    <row r="506" spans="2:6">
      <c r="B506" t="str">
        <f>IF(AND(Projektgrundlagen!$I$25,'D Leistungen'!M487=TRUE),'D Leistungen'!C487&amp;" "&amp;'D Leistungen'!F487&amp;" "&amp;'D Leistungen'!F488&amp;" "&amp;'D Leistungen'!F489,"")</f>
        <v/>
      </c>
      <c r="C506" s="532" t="str">
        <f>IF(AND(Projektgrundlagen!$I$25,'D Leistungen'!M487=TRUE),'D Leistungen'!H487,"")</f>
        <v/>
      </c>
      <c r="D506" s="532" t="str">
        <f>IF(AND(Projektgrundlagen!$I$25,'D Leistungen'!M487=TRUE),'D Leistungen'!I487,"")</f>
        <v/>
      </c>
      <c r="E506" s="532" t="str">
        <f>IF(AND(Projektgrundlagen!$I$25,'D Leistungen'!M487=TRUE),'D Leistungen'!J487,"")</f>
        <v/>
      </c>
      <c r="F506" s="532" t="str">
        <f>IF(AND(Projektgrundlagen!$I$25,'D Leistungen'!M487=TRUE),'D Leistungen'!K487,"")</f>
        <v/>
      </c>
    </row>
    <row r="507" spans="2:6">
      <c r="B507" t="str">
        <f>IF(AND(Projektgrundlagen!$I$25,'D Leistungen'!M488=TRUE),'D Leistungen'!C488&amp;" "&amp;'D Leistungen'!F488&amp;" "&amp;'D Leistungen'!F489&amp;" "&amp;'D Leistungen'!F490,"")</f>
        <v/>
      </c>
      <c r="C507" s="532" t="str">
        <f>IF(AND(Projektgrundlagen!$I$25,'D Leistungen'!M488=TRUE),'D Leistungen'!H488,"")</f>
        <v/>
      </c>
      <c r="D507" s="532" t="str">
        <f>IF(AND(Projektgrundlagen!$I$25,'D Leistungen'!M488=TRUE),'D Leistungen'!I488,"")</f>
        <v/>
      </c>
      <c r="E507" s="532" t="str">
        <f>IF(AND(Projektgrundlagen!$I$25,'D Leistungen'!M488=TRUE),'D Leistungen'!J488,"")</f>
        <v/>
      </c>
      <c r="F507" s="532" t="str">
        <f>IF(AND(Projektgrundlagen!$I$25,'D Leistungen'!M488=TRUE),'D Leistungen'!K488,"")</f>
        <v/>
      </c>
    </row>
    <row r="508" spans="2:6">
      <c r="B508" t="str">
        <f>IF(AND(Projektgrundlagen!$I$25,'D Leistungen'!M489=TRUE),'D Leistungen'!C489&amp;" "&amp;'D Leistungen'!F489&amp;" "&amp;'D Leistungen'!F490&amp;" "&amp;'D Leistungen'!F491,"")</f>
        <v/>
      </c>
      <c r="C508" s="532" t="str">
        <f>IF(AND(Projektgrundlagen!$I$25,'D Leistungen'!M489=TRUE),'D Leistungen'!H489,"")</f>
        <v/>
      </c>
      <c r="D508" s="532" t="str">
        <f>IF(AND(Projektgrundlagen!$I$25,'D Leistungen'!M489=TRUE),'D Leistungen'!I489,"")</f>
        <v/>
      </c>
      <c r="E508" s="532" t="str">
        <f>IF(AND(Projektgrundlagen!$I$25,'D Leistungen'!M489=TRUE),'D Leistungen'!J489,"")</f>
        <v/>
      </c>
      <c r="F508" s="532" t="str">
        <f>IF(AND(Projektgrundlagen!$I$25,'D Leistungen'!M489=TRUE),'D Leistungen'!K489,"")</f>
        <v/>
      </c>
    </row>
    <row r="509" spans="2:6">
      <c r="B509" t="str">
        <f>IF(AND(Projektgrundlagen!$I$25,'D Leistungen'!M490=TRUE),'D Leistungen'!C490&amp;" "&amp;'D Leistungen'!F490&amp;" "&amp;'D Leistungen'!F491&amp;" "&amp;'D Leistungen'!F492,"")</f>
        <v/>
      </c>
      <c r="C509" s="532" t="str">
        <f>IF(AND(Projektgrundlagen!$I$25,'D Leistungen'!M490=TRUE),'D Leistungen'!H490,"")</f>
        <v/>
      </c>
      <c r="D509" s="532" t="str">
        <f>IF(AND(Projektgrundlagen!$I$25,'D Leistungen'!M490=TRUE),'D Leistungen'!I490,"")</f>
        <v/>
      </c>
      <c r="E509" s="532" t="str">
        <f>IF(AND(Projektgrundlagen!$I$25,'D Leistungen'!M490=TRUE),'D Leistungen'!J490,"")</f>
        <v/>
      </c>
      <c r="F509" s="532" t="str">
        <f>IF(AND(Projektgrundlagen!$I$25,'D Leistungen'!M490=TRUE),'D Leistungen'!K490,"")</f>
        <v/>
      </c>
    </row>
    <row r="510" spans="2:6">
      <c r="B510" t="str">
        <f>IF(AND(Projektgrundlagen!$I$25,'D Leistungen'!M491=TRUE),'D Leistungen'!C491&amp;" "&amp;'D Leistungen'!F491&amp;" "&amp;'D Leistungen'!F492&amp;" "&amp;'D Leistungen'!F493,"")</f>
        <v/>
      </c>
      <c r="C510" s="532" t="str">
        <f>IF(AND(Projektgrundlagen!$I$25,'D Leistungen'!M491=TRUE),'D Leistungen'!H491,"")</f>
        <v/>
      </c>
      <c r="D510" s="532" t="str">
        <f>IF(AND(Projektgrundlagen!$I$25,'D Leistungen'!M491=TRUE),'D Leistungen'!I491,"")</f>
        <v/>
      </c>
      <c r="E510" s="532" t="str">
        <f>IF(AND(Projektgrundlagen!$I$25,'D Leistungen'!M491=TRUE),'D Leistungen'!J491,"")</f>
        <v/>
      </c>
      <c r="F510" s="532" t="str">
        <f>IF(AND(Projektgrundlagen!$I$25,'D Leistungen'!M491=TRUE),'D Leistungen'!K491,"")</f>
        <v/>
      </c>
    </row>
    <row r="511" spans="2:6">
      <c r="B511" t="str">
        <f>IF(AND(Projektgrundlagen!$I$25,'D Leistungen'!M492=TRUE),'D Leistungen'!C492&amp;" "&amp;'D Leistungen'!F492&amp;" "&amp;'D Leistungen'!F493&amp;" "&amp;'D Leistungen'!F494,"")</f>
        <v/>
      </c>
      <c r="C511" s="532" t="str">
        <f>IF(AND(Projektgrundlagen!$I$25,'D Leistungen'!M492=TRUE),'D Leistungen'!H492,"")</f>
        <v/>
      </c>
      <c r="D511" s="532" t="str">
        <f>IF(AND(Projektgrundlagen!$I$25,'D Leistungen'!M492=TRUE),'D Leistungen'!I492,"")</f>
        <v/>
      </c>
      <c r="E511" s="532" t="str">
        <f>IF(AND(Projektgrundlagen!$I$25,'D Leistungen'!M492=TRUE),'D Leistungen'!J492,"")</f>
        <v/>
      </c>
      <c r="F511" s="532" t="str">
        <f>IF(AND(Projektgrundlagen!$I$25,'D Leistungen'!M492=TRUE),'D Leistungen'!K492,"")</f>
        <v/>
      </c>
    </row>
    <row r="512" spans="2:6">
      <c r="B512" t="str">
        <f>IF(AND(Projektgrundlagen!$I$25,'D Leistungen'!M493=TRUE),'D Leistungen'!C493&amp;" "&amp;'D Leistungen'!F493&amp;" "&amp;'D Leistungen'!F494&amp;" "&amp;'D Leistungen'!F495,"")</f>
        <v/>
      </c>
      <c r="C512" s="532" t="str">
        <f>IF(AND(Projektgrundlagen!$I$25,'D Leistungen'!M493=TRUE),'D Leistungen'!H493,"")</f>
        <v/>
      </c>
      <c r="D512" s="532" t="str">
        <f>IF(AND(Projektgrundlagen!$I$25,'D Leistungen'!M493=TRUE),'D Leistungen'!I493,"")</f>
        <v/>
      </c>
      <c r="E512" s="532" t="str">
        <f>IF(AND(Projektgrundlagen!$I$25,'D Leistungen'!M493=TRUE),'D Leistungen'!J493,"")</f>
        <v/>
      </c>
      <c r="F512" s="532" t="str">
        <f>IF(AND(Projektgrundlagen!$I$25,'D Leistungen'!M493=TRUE),'D Leistungen'!K493,"")</f>
        <v/>
      </c>
    </row>
    <row r="513" spans="2:6">
      <c r="B513" t="str">
        <f>IF(AND(Projektgrundlagen!$I$25,'D Leistungen'!M494=TRUE),'D Leistungen'!C494&amp;" "&amp;'D Leistungen'!F494&amp;" "&amp;'D Leistungen'!F495&amp;" "&amp;'D Leistungen'!F496,"")</f>
        <v/>
      </c>
      <c r="C513" s="532" t="str">
        <f>IF(AND(Projektgrundlagen!$I$25,'D Leistungen'!M494=TRUE),'D Leistungen'!H494,"")</f>
        <v/>
      </c>
      <c r="D513" s="532" t="str">
        <f>IF(AND(Projektgrundlagen!$I$25,'D Leistungen'!M494=TRUE),'D Leistungen'!I494,"")</f>
        <v/>
      </c>
      <c r="E513" s="532" t="str">
        <f>IF(AND(Projektgrundlagen!$I$25,'D Leistungen'!M494=TRUE),'D Leistungen'!J494,"")</f>
        <v/>
      </c>
      <c r="F513" s="532" t="str">
        <f>IF(AND(Projektgrundlagen!$I$25,'D Leistungen'!M494=TRUE),'D Leistungen'!K494,"")</f>
        <v/>
      </c>
    </row>
    <row r="514" spans="2:6">
      <c r="B514" t="str">
        <f>IF(AND(Projektgrundlagen!$I$25,'D Leistungen'!M495=TRUE),'D Leistungen'!C495&amp;" "&amp;'D Leistungen'!F495&amp;" "&amp;'D Leistungen'!F496&amp;" "&amp;'D Leistungen'!F497,"")</f>
        <v/>
      </c>
      <c r="C514" s="532" t="str">
        <f>IF(AND(Projektgrundlagen!$I$25,'D Leistungen'!M495=TRUE),'D Leistungen'!H495,"")</f>
        <v/>
      </c>
      <c r="D514" s="532" t="str">
        <f>IF(AND(Projektgrundlagen!$I$25,'D Leistungen'!M495=TRUE),'D Leistungen'!I495,"")</f>
        <v/>
      </c>
      <c r="E514" s="532" t="str">
        <f>IF(AND(Projektgrundlagen!$I$25,'D Leistungen'!M495=TRUE),'D Leistungen'!J495,"")</f>
        <v/>
      </c>
      <c r="F514" s="532" t="str">
        <f>IF(AND(Projektgrundlagen!$I$25,'D Leistungen'!M495=TRUE),'D Leistungen'!K495,"")</f>
        <v/>
      </c>
    </row>
    <row r="515" spans="2:6">
      <c r="B515" t="str">
        <f>IF(AND(Projektgrundlagen!$I$25,'D Leistungen'!M496=TRUE),'D Leistungen'!C496&amp;" "&amp;'D Leistungen'!F496&amp;" "&amp;'D Leistungen'!F497&amp;" "&amp;'D Leistungen'!F498,"")</f>
        <v/>
      </c>
      <c r="C515" s="532" t="str">
        <f>IF(AND(Projektgrundlagen!$I$25,'D Leistungen'!M496=TRUE),'D Leistungen'!H496,"")</f>
        <v/>
      </c>
      <c r="D515" s="532" t="str">
        <f>IF(AND(Projektgrundlagen!$I$25,'D Leistungen'!M496=TRUE),'D Leistungen'!I496,"")</f>
        <v/>
      </c>
      <c r="E515" s="532" t="str">
        <f>IF(AND(Projektgrundlagen!$I$25,'D Leistungen'!M496=TRUE),'D Leistungen'!J496,"")</f>
        <v/>
      </c>
      <c r="F515" s="532" t="str">
        <f>IF(AND(Projektgrundlagen!$I$25,'D Leistungen'!M496=TRUE),'D Leistungen'!K496,"")</f>
        <v/>
      </c>
    </row>
    <row r="516" spans="2:6">
      <c r="B516" t="str">
        <f>IF(AND(Projektgrundlagen!$I$25,'D Leistungen'!M497=TRUE),'D Leistungen'!C497&amp;" "&amp;'D Leistungen'!F497&amp;" "&amp;'D Leistungen'!F498&amp;" "&amp;'D Leistungen'!F499,"")</f>
        <v/>
      </c>
      <c r="C516" s="532" t="str">
        <f>IF(AND(Projektgrundlagen!$I$25,'D Leistungen'!M497=TRUE),'D Leistungen'!H497,"")</f>
        <v/>
      </c>
      <c r="D516" s="532" t="str">
        <f>IF(AND(Projektgrundlagen!$I$25,'D Leistungen'!M497=TRUE),'D Leistungen'!I497,"")</f>
        <v/>
      </c>
      <c r="E516" s="532" t="str">
        <f>IF(AND(Projektgrundlagen!$I$25,'D Leistungen'!M497=TRUE),'D Leistungen'!J497,"")</f>
        <v/>
      </c>
      <c r="F516" s="532" t="str">
        <f>IF(AND(Projektgrundlagen!$I$25,'D Leistungen'!M497=TRUE),'D Leistungen'!K497,"")</f>
        <v/>
      </c>
    </row>
    <row r="517" spans="2:6">
      <c r="B517" t="str">
        <f>IF(AND(Projektgrundlagen!$I$25,'D Leistungen'!M498=TRUE),'D Leistungen'!C498&amp;" "&amp;'D Leistungen'!F498&amp;" "&amp;'D Leistungen'!F499&amp;" "&amp;'D Leistungen'!F500,"")</f>
        <v/>
      </c>
      <c r="C517" s="532" t="str">
        <f>IF(AND(Projektgrundlagen!$I$25,'D Leistungen'!M498=TRUE),'D Leistungen'!H498,"")</f>
        <v/>
      </c>
      <c r="D517" s="532" t="str">
        <f>IF(AND(Projektgrundlagen!$I$25,'D Leistungen'!M498=TRUE),'D Leistungen'!I498,"")</f>
        <v/>
      </c>
      <c r="E517" s="532" t="str">
        <f>IF(AND(Projektgrundlagen!$I$25,'D Leistungen'!M498=TRUE),'D Leistungen'!J498,"")</f>
        <v/>
      </c>
      <c r="F517" s="532" t="str">
        <f>IF(AND(Projektgrundlagen!$I$25,'D Leistungen'!M498=TRUE),'D Leistungen'!K498,"")</f>
        <v/>
      </c>
    </row>
    <row r="518" spans="2:6">
      <c r="B518" t="str">
        <f>IF(AND(Projektgrundlagen!$I$25,'D Leistungen'!M499=TRUE),'D Leistungen'!C499&amp;" "&amp;'D Leistungen'!F499&amp;" "&amp;'D Leistungen'!F500&amp;" "&amp;'D Leistungen'!F501,"")</f>
        <v/>
      </c>
      <c r="C518" s="532" t="str">
        <f>IF(AND(Projektgrundlagen!$I$25,'D Leistungen'!M499=TRUE),'D Leistungen'!H499,"")</f>
        <v/>
      </c>
      <c r="D518" s="532" t="str">
        <f>IF(AND(Projektgrundlagen!$I$25,'D Leistungen'!M499=TRUE),'D Leistungen'!I499,"")</f>
        <v/>
      </c>
      <c r="E518" s="532" t="str">
        <f>IF(AND(Projektgrundlagen!$I$25,'D Leistungen'!M499=TRUE),'D Leistungen'!J499,"")</f>
        <v/>
      </c>
      <c r="F518" s="532" t="str">
        <f>IF(AND(Projektgrundlagen!$I$25,'D Leistungen'!M499=TRUE),'D Leistungen'!K499,"")</f>
        <v/>
      </c>
    </row>
    <row r="519" spans="2:6">
      <c r="B519" t="str">
        <f>IF(AND(Projektgrundlagen!$I$25,'D Leistungen'!M500=TRUE),'D Leistungen'!C500&amp;" "&amp;'D Leistungen'!F500&amp;" "&amp;'D Leistungen'!F501&amp;" "&amp;'D Leistungen'!F502,"")</f>
        <v/>
      </c>
      <c r="C519" s="532" t="str">
        <f>IF(AND(Projektgrundlagen!$I$25,'D Leistungen'!M500=TRUE),'D Leistungen'!H500,"")</f>
        <v/>
      </c>
      <c r="D519" s="532" t="str">
        <f>IF(AND(Projektgrundlagen!$I$25,'D Leistungen'!M500=TRUE),'D Leistungen'!I500,"")</f>
        <v/>
      </c>
      <c r="E519" s="532" t="str">
        <f>IF(AND(Projektgrundlagen!$I$25,'D Leistungen'!M500=TRUE),'D Leistungen'!J500,"")</f>
        <v/>
      </c>
      <c r="F519" s="532" t="str">
        <f>IF(AND(Projektgrundlagen!$I$25,'D Leistungen'!M500=TRUE),'D Leistungen'!K500,"")</f>
        <v/>
      </c>
    </row>
    <row r="520" spans="2:6">
      <c r="B520" t="str">
        <f>IF(AND(Projektgrundlagen!$I$25,'D Leistungen'!M501=TRUE),'D Leistungen'!C501&amp;" "&amp;'D Leistungen'!F501&amp;" "&amp;'D Leistungen'!F502&amp;" "&amp;'D Leistungen'!F503,"")</f>
        <v/>
      </c>
      <c r="C520" s="532" t="str">
        <f>IF(AND(Projektgrundlagen!$I$25,'D Leistungen'!M501=TRUE),'D Leistungen'!H501,"")</f>
        <v/>
      </c>
      <c r="D520" s="532" t="str">
        <f>IF(AND(Projektgrundlagen!$I$25,'D Leistungen'!M501=TRUE),'D Leistungen'!I501,"")</f>
        <v/>
      </c>
      <c r="E520" s="532" t="str">
        <f>IF(AND(Projektgrundlagen!$I$25,'D Leistungen'!M501=TRUE),'D Leistungen'!J501,"")</f>
        <v/>
      </c>
      <c r="F520" s="532" t="str">
        <f>IF(AND(Projektgrundlagen!$I$25,'D Leistungen'!M501=TRUE),'D Leistungen'!K501,"")</f>
        <v/>
      </c>
    </row>
    <row r="521" spans="2:6">
      <c r="B521" t="str">
        <f>IF(AND(Projektgrundlagen!$I$25,'D Leistungen'!M502=TRUE),'D Leistungen'!C502&amp;" "&amp;'D Leistungen'!F502&amp;" "&amp;'D Leistungen'!F503&amp;" "&amp;'D Leistungen'!F504,"")</f>
        <v/>
      </c>
      <c r="C521" s="532" t="str">
        <f>IF(AND(Projektgrundlagen!$I$25,'D Leistungen'!M502=TRUE),'D Leistungen'!H502,"")</f>
        <v/>
      </c>
      <c r="D521" s="532" t="str">
        <f>IF(AND(Projektgrundlagen!$I$25,'D Leistungen'!M502=TRUE),'D Leistungen'!I502,"")</f>
        <v/>
      </c>
      <c r="E521" s="532" t="str">
        <f>IF(AND(Projektgrundlagen!$I$25,'D Leistungen'!M502=TRUE),'D Leistungen'!J502,"")</f>
        <v/>
      </c>
      <c r="F521" s="532" t="str">
        <f>IF(AND(Projektgrundlagen!$I$25,'D Leistungen'!M502=TRUE),'D Leistungen'!K502,"")</f>
        <v/>
      </c>
    </row>
    <row r="522" spans="2:6">
      <c r="B522" t="str">
        <f>IF(AND(Projektgrundlagen!$I$25,'D Leistungen'!M503=TRUE),'D Leistungen'!C503&amp;" "&amp;'D Leistungen'!F503&amp;" "&amp;'D Leistungen'!F504&amp;" "&amp;'D Leistungen'!F505,"")</f>
        <v/>
      </c>
      <c r="C522" s="532" t="str">
        <f>IF(AND(Projektgrundlagen!$I$25,'D Leistungen'!M503=TRUE),'D Leistungen'!H503,"")</f>
        <v/>
      </c>
      <c r="D522" s="532" t="str">
        <f>IF(AND(Projektgrundlagen!$I$25,'D Leistungen'!M503=TRUE),'D Leistungen'!I503,"")</f>
        <v/>
      </c>
      <c r="E522" s="532" t="str">
        <f>IF(AND(Projektgrundlagen!$I$25,'D Leistungen'!M503=TRUE),'D Leistungen'!J503,"")</f>
        <v/>
      </c>
      <c r="F522" s="532" t="str">
        <f>IF(AND(Projektgrundlagen!$I$25,'D Leistungen'!M503=TRUE),'D Leistungen'!K503,"")</f>
        <v/>
      </c>
    </row>
    <row r="523" spans="2:6">
      <c r="B523" t="str">
        <f>IF(AND(Projektgrundlagen!$I$25,'D Leistungen'!M504=TRUE),'D Leistungen'!C504&amp;" "&amp;'D Leistungen'!F504&amp;" "&amp;'D Leistungen'!F505&amp;" "&amp;'D Leistungen'!F506,"")</f>
        <v/>
      </c>
      <c r="C523" s="532" t="str">
        <f>IF(AND(Projektgrundlagen!$I$25,'D Leistungen'!M504=TRUE),'D Leistungen'!H504,"")</f>
        <v/>
      </c>
      <c r="D523" s="532" t="str">
        <f>IF(AND(Projektgrundlagen!$I$25,'D Leistungen'!M504=TRUE),'D Leistungen'!I504,"")</f>
        <v/>
      </c>
      <c r="E523" s="532" t="str">
        <f>IF(AND(Projektgrundlagen!$I$25,'D Leistungen'!M504=TRUE),'D Leistungen'!J504,"")</f>
        <v/>
      </c>
      <c r="F523" s="532" t="str">
        <f>IF(AND(Projektgrundlagen!$I$25,'D Leistungen'!M504=TRUE),'D Leistungen'!K504,"")</f>
        <v/>
      </c>
    </row>
    <row r="524" spans="2:6">
      <c r="B524" t="str">
        <f>IF(AND(Projektgrundlagen!$I$25,'D Leistungen'!M505=TRUE),'D Leistungen'!C505&amp;" "&amp;'D Leistungen'!F505&amp;" "&amp;'D Leistungen'!F506&amp;" "&amp;'D Leistungen'!F507,"")</f>
        <v/>
      </c>
      <c r="C524" s="532" t="str">
        <f>IF(AND(Projektgrundlagen!$I$25,'D Leistungen'!M505=TRUE),'D Leistungen'!H505,"")</f>
        <v/>
      </c>
      <c r="D524" s="532" t="str">
        <f>IF(AND(Projektgrundlagen!$I$25,'D Leistungen'!M505=TRUE),'D Leistungen'!I505,"")</f>
        <v/>
      </c>
      <c r="E524" s="532" t="str">
        <f>IF(AND(Projektgrundlagen!$I$25,'D Leistungen'!M505=TRUE),'D Leistungen'!J505,"")</f>
        <v/>
      </c>
      <c r="F524" s="532" t="str">
        <f>IF(AND(Projektgrundlagen!$I$25,'D Leistungen'!M505=TRUE),'D Leistungen'!K505,"")</f>
        <v/>
      </c>
    </row>
    <row r="525" spans="2:6">
      <c r="B525" t="str">
        <f>IF(AND(Projektgrundlagen!$I$25,'D Leistungen'!M506=TRUE),'D Leistungen'!C506&amp;" "&amp;'D Leistungen'!F506&amp;" "&amp;'D Leistungen'!F507&amp;" "&amp;'D Leistungen'!F508,"")</f>
        <v/>
      </c>
      <c r="C525" s="532" t="str">
        <f>IF(AND(Projektgrundlagen!$I$25,'D Leistungen'!M506=TRUE),'D Leistungen'!H506,"")</f>
        <v/>
      </c>
      <c r="D525" s="532" t="str">
        <f>IF(AND(Projektgrundlagen!$I$25,'D Leistungen'!M506=TRUE),'D Leistungen'!I506,"")</f>
        <v/>
      </c>
      <c r="E525" s="532" t="str">
        <f>IF(AND(Projektgrundlagen!$I$25,'D Leistungen'!M506=TRUE),'D Leistungen'!J506,"")</f>
        <v/>
      </c>
      <c r="F525" s="532" t="str">
        <f>IF(AND(Projektgrundlagen!$I$25,'D Leistungen'!M506=TRUE),'D Leistungen'!K506,"")</f>
        <v/>
      </c>
    </row>
    <row r="526" spans="2:6">
      <c r="B526" t="str">
        <f>IF(AND(Projektgrundlagen!$I$25,'D Leistungen'!M507=TRUE),'D Leistungen'!C507&amp;" "&amp;'D Leistungen'!F507&amp;" "&amp;'D Leistungen'!F508&amp;" "&amp;'D Leistungen'!F509,"")</f>
        <v/>
      </c>
      <c r="C526" s="532" t="str">
        <f>IF(AND(Projektgrundlagen!$I$25,'D Leistungen'!M507=TRUE),'D Leistungen'!H507,"")</f>
        <v/>
      </c>
      <c r="D526" s="532" t="str">
        <f>IF(AND(Projektgrundlagen!$I$25,'D Leistungen'!M507=TRUE),'D Leistungen'!I507,"")</f>
        <v/>
      </c>
      <c r="E526" s="532" t="str">
        <f>IF(AND(Projektgrundlagen!$I$25,'D Leistungen'!M507=TRUE),'D Leistungen'!J507,"")</f>
        <v/>
      </c>
      <c r="F526" s="532" t="str">
        <f>IF(AND(Projektgrundlagen!$I$25,'D Leistungen'!M507=TRUE),'D Leistungen'!K507,"")</f>
        <v/>
      </c>
    </row>
    <row r="527" spans="2:6">
      <c r="B527" t="str">
        <f>IF(AND(Projektgrundlagen!$I$25,'D Leistungen'!M508=TRUE),'D Leistungen'!C508&amp;" "&amp;'D Leistungen'!F508&amp;" "&amp;'D Leistungen'!F509&amp;" "&amp;'D Leistungen'!F510,"")</f>
        <v/>
      </c>
      <c r="C527" s="532" t="str">
        <f>IF(AND(Projektgrundlagen!$I$25,'D Leistungen'!M508=TRUE),'D Leistungen'!H508,"")</f>
        <v/>
      </c>
      <c r="D527" s="532" t="str">
        <f>IF(AND(Projektgrundlagen!$I$25,'D Leistungen'!M508=TRUE),'D Leistungen'!I508,"")</f>
        <v/>
      </c>
      <c r="E527" s="532" t="str">
        <f>IF(AND(Projektgrundlagen!$I$25,'D Leistungen'!M508=TRUE),'D Leistungen'!J508,"")</f>
        <v/>
      </c>
      <c r="F527" s="532" t="str">
        <f>IF(AND(Projektgrundlagen!$I$25,'D Leistungen'!M508=TRUE),'D Leistungen'!K508,"")</f>
        <v/>
      </c>
    </row>
    <row r="528" spans="2:6">
      <c r="B528" t="str">
        <f>IF(AND(Projektgrundlagen!$I$25,'D Leistungen'!M509=TRUE),'D Leistungen'!C509&amp;" "&amp;'D Leistungen'!F509&amp;" "&amp;'D Leistungen'!F510&amp;" "&amp;'D Leistungen'!F511,"")</f>
        <v/>
      </c>
      <c r="C528" s="532" t="str">
        <f>IF(AND(Projektgrundlagen!$I$25,'D Leistungen'!M509=TRUE),'D Leistungen'!H509,"")</f>
        <v/>
      </c>
      <c r="D528" s="532" t="str">
        <f>IF(AND(Projektgrundlagen!$I$25,'D Leistungen'!M509=TRUE),'D Leistungen'!I509,"")</f>
        <v/>
      </c>
      <c r="E528" s="532" t="str">
        <f>IF(AND(Projektgrundlagen!$I$25,'D Leistungen'!M509=TRUE),'D Leistungen'!J509,"")</f>
        <v/>
      </c>
      <c r="F528" s="532" t="str">
        <f>IF(AND(Projektgrundlagen!$I$25,'D Leistungen'!M509=TRUE),'D Leistungen'!K509,"")</f>
        <v/>
      </c>
    </row>
    <row r="529" spans="2:6">
      <c r="B529" t="str">
        <f>IF(AND(Projektgrundlagen!$I$25,'D Leistungen'!M510=TRUE),'D Leistungen'!C510&amp;" "&amp;'D Leistungen'!F510&amp;" "&amp;'D Leistungen'!F511&amp;" "&amp;'D Leistungen'!F512,"")</f>
        <v/>
      </c>
      <c r="C529" s="532" t="str">
        <f>IF(AND(Projektgrundlagen!$I$25,'D Leistungen'!M510=TRUE),'D Leistungen'!H510,"")</f>
        <v/>
      </c>
      <c r="D529" s="532" t="str">
        <f>IF(AND(Projektgrundlagen!$I$25,'D Leistungen'!M510=TRUE),'D Leistungen'!I510,"")</f>
        <v/>
      </c>
      <c r="E529" s="532" t="str">
        <f>IF(AND(Projektgrundlagen!$I$25,'D Leistungen'!M510=TRUE),'D Leistungen'!J510,"")</f>
        <v/>
      </c>
      <c r="F529" s="532" t="str">
        <f>IF(AND(Projektgrundlagen!$I$25,'D Leistungen'!M510=TRUE),'D Leistungen'!K510,"")</f>
        <v/>
      </c>
    </row>
    <row r="530" spans="2:6">
      <c r="B530" t="str">
        <f>IF(AND(Projektgrundlagen!$I$25,'D Leistungen'!M511=TRUE),'D Leistungen'!C511&amp;" "&amp;'D Leistungen'!F511&amp;" "&amp;'D Leistungen'!F512&amp;" "&amp;'D Leistungen'!F513,"")</f>
        <v/>
      </c>
      <c r="C530" s="532" t="str">
        <f>IF(AND(Projektgrundlagen!$I$25,'D Leistungen'!M511=TRUE),'D Leistungen'!H511,"")</f>
        <v/>
      </c>
      <c r="D530" s="532" t="str">
        <f>IF(AND(Projektgrundlagen!$I$25,'D Leistungen'!M511=TRUE),'D Leistungen'!I511,"")</f>
        <v/>
      </c>
      <c r="E530" s="532" t="str">
        <f>IF(AND(Projektgrundlagen!$I$25,'D Leistungen'!M511=TRUE),'D Leistungen'!J511,"")</f>
        <v/>
      </c>
      <c r="F530" s="532" t="str">
        <f>IF(AND(Projektgrundlagen!$I$25,'D Leistungen'!M511=TRUE),'D Leistungen'!K511,"")</f>
        <v/>
      </c>
    </row>
    <row r="531" spans="2:6">
      <c r="B531" t="str">
        <f>IF(AND(Projektgrundlagen!$I$25,'D Leistungen'!M512=TRUE),'D Leistungen'!C512&amp;" "&amp;'D Leistungen'!F512&amp;" "&amp;'D Leistungen'!F513&amp;" "&amp;'D Leistungen'!F514,"")</f>
        <v/>
      </c>
      <c r="C531" s="532" t="str">
        <f>IF(AND(Projektgrundlagen!$I$25,'D Leistungen'!M512=TRUE),'D Leistungen'!H512,"")</f>
        <v/>
      </c>
      <c r="D531" s="532" t="str">
        <f>IF(AND(Projektgrundlagen!$I$25,'D Leistungen'!M512=TRUE),'D Leistungen'!I512,"")</f>
        <v/>
      </c>
      <c r="E531" s="532" t="str">
        <f>IF(AND(Projektgrundlagen!$I$25,'D Leistungen'!M512=TRUE),'D Leistungen'!J512,"")</f>
        <v/>
      </c>
      <c r="F531" s="532" t="str">
        <f>IF(AND(Projektgrundlagen!$I$25,'D Leistungen'!M512=TRUE),'D Leistungen'!K512,"")</f>
        <v/>
      </c>
    </row>
    <row r="532" spans="2:6">
      <c r="B532" t="str">
        <f>IF(AND(Projektgrundlagen!$I$25,'D Leistungen'!M513=TRUE),'D Leistungen'!C513&amp;" "&amp;'D Leistungen'!F513&amp;" "&amp;'D Leistungen'!F514&amp;" "&amp;'D Leistungen'!F515,"")</f>
        <v/>
      </c>
      <c r="C532" s="532" t="str">
        <f>IF(AND(Projektgrundlagen!$I$25,'D Leistungen'!M513=TRUE),'D Leistungen'!H513,"")</f>
        <v/>
      </c>
      <c r="D532" s="532" t="str">
        <f>IF(AND(Projektgrundlagen!$I$25,'D Leistungen'!M513=TRUE),'D Leistungen'!I513,"")</f>
        <v/>
      </c>
      <c r="E532" s="532" t="str">
        <f>IF(AND(Projektgrundlagen!$I$25,'D Leistungen'!M513=TRUE),'D Leistungen'!J513,"")</f>
        <v/>
      </c>
      <c r="F532" s="532" t="str">
        <f>IF(AND(Projektgrundlagen!$I$25,'D Leistungen'!M513=TRUE),'D Leistungen'!K513,"")</f>
        <v/>
      </c>
    </row>
    <row r="533" spans="2:6">
      <c r="B533" t="str">
        <f>IF(AND(Projektgrundlagen!$I$25,'D Leistungen'!M514=TRUE),'D Leistungen'!C514&amp;" "&amp;'D Leistungen'!F514&amp;" "&amp;'D Leistungen'!F515&amp;" "&amp;'D Leistungen'!F516,"")</f>
        <v/>
      </c>
      <c r="C533" s="532" t="str">
        <f>IF(AND(Projektgrundlagen!$I$25,'D Leistungen'!M514=TRUE),'D Leistungen'!H514,"")</f>
        <v/>
      </c>
      <c r="D533" s="532" t="str">
        <f>IF(AND(Projektgrundlagen!$I$25,'D Leistungen'!M514=TRUE),'D Leistungen'!I514,"")</f>
        <v/>
      </c>
      <c r="E533" s="532" t="str">
        <f>IF(AND(Projektgrundlagen!$I$25,'D Leistungen'!M514=TRUE),'D Leistungen'!J514,"")</f>
        <v/>
      </c>
      <c r="F533" s="532" t="str">
        <f>IF(AND(Projektgrundlagen!$I$25,'D Leistungen'!M514=TRUE),'D Leistungen'!K514,"")</f>
        <v/>
      </c>
    </row>
    <row r="534" spans="2:6">
      <c r="B534" t="str">
        <f>IF(AND(Projektgrundlagen!$I$25,'D Leistungen'!M515=TRUE),'D Leistungen'!C515&amp;" "&amp;'D Leistungen'!F515&amp;" "&amp;'D Leistungen'!F516&amp;" "&amp;'D Leistungen'!F517,"")</f>
        <v/>
      </c>
      <c r="C534" s="532" t="str">
        <f>IF(AND(Projektgrundlagen!$I$25,'D Leistungen'!M515=TRUE),'D Leistungen'!H515,"")</f>
        <v/>
      </c>
      <c r="D534" s="532" t="str">
        <f>IF(AND(Projektgrundlagen!$I$25,'D Leistungen'!M515=TRUE),'D Leistungen'!I515,"")</f>
        <v/>
      </c>
      <c r="E534" s="532" t="str">
        <f>IF(AND(Projektgrundlagen!$I$25,'D Leistungen'!M515=TRUE),'D Leistungen'!J515,"")</f>
        <v/>
      </c>
      <c r="F534" s="532" t="str">
        <f>IF(AND(Projektgrundlagen!$I$25,'D Leistungen'!M515=TRUE),'D Leistungen'!K515,"")</f>
        <v/>
      </c>
    </row>
    <row r="535" spans="2:6">
      <c r="B535" t="str">
        <f>IF(AND(Projektgrundlagen!$I$25,'D Leistungen'!M516=TRUE),'D Leistungen'!C516&amp;" "&amp;'D Leistungen'!F516&amp;" "&amp;'D Leistungen'!F517&amp;" "&amp;'D Leistungen'!F518,"")</f>
        <v/>
      </c>
      <c r="C535" s="532" t="str">
        <f>IF(AND(Projektgrundlagen!$I$25,'D Leistungen'!M516=TRUE),'D Leistungen'!H516,"")</f>
        <v/>
      </c>
      <c r="D535" s="532" t="str">
        <f>IF(AND(Projektgrundlagen!$I$25,'D Leistungen'!M516=TRUE),'D Leistungen'!I516,"")</f>
        <v/>
      </c>
      <c r="E535" s="532" t="str">
        <f>IF(AND(Projektgrundlagen!$I$25,'D Leistungen'!M516=TRUE),'D Leistungen'!J516,"")</f>
        <v/>
      </c>
      <c r="F535" s="532" t="str">
        <f>IF(AND(Projektgrundlagen!$I$25,'D Leistungen'!M516=TRUE),'D Leistungen'!K516,"")</f>
        <v/>
      </c>
    </row>
    <row r="536" spans="2:6">
      <c r="B536" t="str">
        <f>IF(AND(Projektgrundlagen!$I$25,'D Leistungen'!M517=TRUE),'D Leistungen'!C517&amp;" "&amp;'D Leistungen'!F517&amp;" "&amp;'D Leistungen'!F518&amp;" "&amp;'D Leistungen'!F519,"")</f>
        <v/>
      </c>
      <c r="C536" s="532" t="str">
        <f>IF(AND(Projektgrundlagen!$I$25,'D Leistungen'!M517=TRUE),'D Leistungen'!H517,"")</f>
        <v/>
      </c>
      <c r="D536" s="532" t="str">
        <f>IF(AND(Projektgrundlagen!$I$25,'D Leistungen'!M517=TRUE),'D Leistungen'!I517,"")</f>
        <v/>
      </c>
      <c r="E536" s="532" t="str">
        <f>IF(AND(Projektgrundlagen!$I$25,'D Leistungen'!M517=TRUE),'D Leistungen'!J517,"")</f>
        <v/>
      </c>
      <c r="F536" s="532" t="str">
        <f>IF(AND(Projektgrundlagen!$I$25,'D Leistungen'!M517=TRUE),'D Leistungen'!K517,"")</f>
        <v/>
      </c>
    </row>
    <row r="537" spans="2:6">
      <c r="B537" t="str">
        <f>IF(AND(Projektgrundlagen!$I$25,'D Leistungen'!M518=TRUE),'D Leistungen'!C518&amp;" "&amp;'D Leistungen'!F518&amp;" "&amp;'D Leistungen'!F519&amp;" "&amp;'D Leistungen'!F520,"")</f>
        <v/>
      </c>
      <c r="C537" s="532" t="str">
        <f>IF(AND(Projektgrundlagen!$I$25,'D Leistungen'!M518=TRUE),'D Leistungen'!H518,"")</f>
        <v/>
      </c>
      <c r="D537" s="532" t="str">
        <f>IF(AND(Projektgrundlagen!$I$25,'D Leistungen'!M518=TRUE),'D Leistungen'!I518,"")</f>
        <v/>
      </c>
      <c r="E537" s="532" t="str">
        <f>IF(AND(Projektgrundlagen!$I$25,'D Leistungen'!M518=TRUE),'D Leistungen'!J518,"")</f>
        <v/>
      </c>
      <c r="F537" s="532" t="str">
        <f>IF(AND(Projektgrundlagen!$I$25,'D Leistungen'!M518=TRUE),'D Leistungen'!K518,"")</f>
        <v/>
      </c>
    </row>
    <row r="538" spans="2:6">
      <c r="B538" t="str">
        <f>IF(AND(Projektgrundlagen!$I$25,'D Leistungen'!M519=TRUE),'D Leistungen'!C519&amp;" "&amp;'D Leistungen'!F519&amp;" "&amp;'D Leistungen'!F520&amp;" "&amp;'D Leistungen'!F521,"")</f>
        <v/>
      </c>
      <c r="C538" s="532" t="str">
        <f>IF(AND(Projektgrundlagen!$I$25,'D Leistungen'!M519=TRUE),'D Leistungen'!H519,"")</f>
        <v/>
      </c>
      <c r="D538" s="532" t="str">
        <f>IF(AND(Projektgrundlagen!$I$25,'D Leistungen'!M519=TRUE),'D Leistungen'!I519,"")</f>
        <v/>
      </c>
      <c r="E538" s="532" t="str">
        <f>IF(AND(Projektgrundlagen!$I$25,'D Leistungen'!M519=TRUE),'D Leistungen'!J519,"")</f>
        <v/>
      </c>
      <c r="F538" s="532" t="str">
        <f>IF(AND(Projektgrundlagen!$I$25,'D Leistungen'!M519=TRUE),'D Leistungen'!K519,"")</f>
        <v/>
      </c>
    </row>
    <row r="539" spans="2:6">
      <c r="B539" t="str">
        <f>IF(AND(Projektgrundlagen!$I$25,'D Leistungen'!M520=TRUE),'D Leistungen'!C520&amp;" "&amp;'D Leistungen'!F520&amp;" "&amp;'D Leistungen'!F521&amp;" "&amp;'D Leistungen'!F522,"")</f>
        <v/>
      </c>
      <c r="C539" s="532" t="str">
        <f>IF(AND(Projektgrundlagen!$I$25,'D Leistungen'!M520=TRUE),'D Leistungen'!H520,"")</f>
        <v/>
      </c>
      <c r="D539" s="532" t="str">
        <f>IF(AND(Projektgrundlagen!$I$25,'D Leistungen'!M520=TRUE),'D Leistungen'!I520,"")</f>
        <v/>
      </c>
      <c r="E539" s="532" t="str">
        <f>IF(AND(Projektgrundlagen!$I$25,'D Leistungen'!M520=TRUE),'D Leistungen'!J520,"")</f>
        <v/>
      </c>
      <c r="F539" s="532" t="str">
        <f>IF(AND(Projektgrundlagen!$I$25,'D Leistungen'!M520=TRUE),'D Leistungen'!K520,"")</f>
        <v/>
      </c>
    </row>
    <row r="540" spans="2:6">
      <c r="B540" t="str">
        <f>IF(AND(Projektgrundlagen!$I$25,'D Leistungen'!M521=TRUE),'D Leistungen'!C521&amp;" "&amp;'D Leistungen'!F521&amp;" "&amp;'D Leistungen'!F522&amp;" "&amp;'D Leistungen'!F523,"")</f>
        <v/>
      </c>
      <c r="C540" s="532" t="str">
        <f>IF(AND(Projektgrundlagen!$I$25,'D Leistungen'!M521=TRUE),'D Leistungen'!H521,"")</f>
        <v/>
      </c>
      <c r="D540" s="532" t="str">
        <f>IF(AND(Projektgrundlagen!$I$25,'D Leistungen'!M521=TRUE),'D Leistungen'!I521,"")</f>
        <v/>
      </c>
      <c r="E540" s="532" t="str">
        <f>IF(AND(Projektgrundlagen!$I$25,'D Leistungen'!M521=TRUE),'D Leistungen'!J521,"")</f>
        <v/>
      </c>
      <c r="F540" s="532" t="str">
        <f>IF(AND(Projektgrundlagen!$I$25,'D Leistungen'!M521=TRUE),'D Leistungen'!K521,"")</f>
        <v/>
      </c>
    </row>
    <row r="541" spans="2:6">
      <c r="B541" t="str">
        <f>IF(AND(Projektgrundlagen!$I$25,'D Leistungen'!M522=TRUE),'D Leistungen'!C522&amp;" "&amp;'D Leistungen'!F522&amp;" "&amp;'D Leistungen'!F523&amp;" "&amp;'D Leistungen'!F524,"")</f>
        <v/>
      </c>
      <c r="C541" s="532" t="str">
        <f>IF(AND(Projektgrundlagen!$I$25,'D Leistungen'!M522=TRUE),'D Leistungen'!H522,"")</f>
        <v/>
      </c>
      <c r="D541" s="532" t="str">
        <f>IF(AND(Projektgrundlagen!$I$25,'D Leistungen'!M522=TRUE),'D Leistungen'!I522,"")</f>
        <v/>
      </c>
      <c r="E541" s="532" t="str">
        <f>IF(AND(Projektgrundlagen!$I$25,'D Leistungen'!M522=TRUE),'D Leistungen'!J522,"")</f>
        <v/>
      </c>
      <c r="F541" s="532" t="str">
        <f>IF(AND(Projektgrundlagen!$I$25,'D Leistungen'!M522=TRUE),'D Leistungen'!K522,"")</f>
        <v/>
      </c>
    </row>
    <row r="542" spans="2:6">
      <c r="B542" t="str">
        <f>IF(AND(Projektgrundlagen!$I$25,'D Leistungen'!M523=TRUE),'D Leistungen'!C523&amp;" "&amp;'D Leistungen'!F523&amp;" "&amp;'D Leistungen'!F524&amp;" "&amp;'D Leistungen'!F525,"")</f>
        <v/>
      </c>
      <c r="C542" s="532" t="str">
        <f>IF(AND(Projektgrundlagen!$I$25,'D Leistungen'!M523=TRUE),'D Leistungen'!H523,"")</f>
        <v/>
      </c>
      <c r="D542" s="532" t="str">
        <f>IF(AND(Projektgrundlagen!$I$25,'D Leistungen'!M523=TRUE),'D Leistungen'!I523,"")</f>
        <v/>
      </c>
      <c r="E542" s="532" t="str">
        <f>IF(AND(Projektgrundlagen!$I$25,'D Leistungen'!M523=TRUE),'D Leistungen'!J523,"")</f>
        <v/>
      </c>
      <c r="F542" s="532" t="str">
        <f>IF(AND(Projektgrundlagen!$I$25,'D Leistungen'!M523=TRUE),'D Leistungen'!K523,"")</f>
        <v/>
      </c>
    </row>
    <row r="543" spans="2:6">
      <c r="B543" t="str">
        <f>IF(AND(Projektgrundlagen!$I$25,'D Leistungen'!M524=TRUE),'D Leistungen'!C524&amp;" "&amp;'D Leistungen'!F524&amp;" "&amp;'D Leistungen'!F525&amp;" "&amp;'D Leistungen'!F526,"")</f>
        <v/>
      </c>
      <c r="C543" s="532" t="str">
        <f>IF(AND(Projektgrundlagen!$I$25,'D Leistungen'!M524=TRUE),'D Leistungen'!H524,"")</f>
        <v/>
      </c>
      <c r="D543" s="532" t="str">
        <f>IF(AND(Projektgrundlagen!$I$25,'D Leistungen'!M524=TRUE),'D Leistungen'!I524,"")</f>
        <v/>
      </c>
      <c r="E543" s="532" t="str">
        <f>IF(AND(Projektgrundlagen!$I$25,'D Leistungen'!M524=TRUE),'D Leistungen'!J524,"")</f>
        <v/>
      </c>
      <c r="F543" s="532" t="str">
        <f>IF(AND(Projektgrundlagen!$I$25,'D Leistungen'!M524=TRUE),'D Leistungen'!K524,"")</f>
        <v/>
      </c>
    </row>
    <row r="544" spans="2:6">
      <c r="B544" t="str">
        <f>IF(AND(Projektgrundlagen!$I$25,'D Leistungen'!M525=TRUE),'D Leistungen'!C525&amp;" "&amp;'D Leistungen'!F525&amp;" "&amp;'D Leistungen'!F526&amp;" "&amp;'D Leistungen'!F527,"")</f>
        <v/>
      </c>
      <c r="C544" s="532" t="str">
        <f>IF(AND(Projektgrundlagen!$I$25,'D Leistungen'!M525=TRUE),'D Leistungen'!H525,"")</f>
        <v/>
      </c>
      <c r="D544" s="532" t="str">
        <f>IF(AND(Projektgrundlagen!$I$25,'D Leistungen'!M525=TRUE),'D Leistungen'!I525,"")</f>
        <v/>
      </c>
      <c r="E544" s="532" t="str">
        <f>IF(AND(Projektgrundlagen!$I$25,'D Leistungen'!M525=TRUE),'D Leistungen'!J525,"")</f>
        <v/>
      </c>
      <c r="F544" s="532" t="str">
        <f>IF(AND(Projektgrundlagen!$I$25,'D Leistungen'!M525=TRUE),'D Leistungen'!K525,"")</f>
        <v/>
      </c>
    </row>
    <row r="545" spans="2:6">
      <c r="B545" t="str">
        <f>IF(AND(Projektgrundlagen!$I$25,'D Leistungen'!M526=TRUE),'D Leistungen'!C526&amp;" "&amp;'D Leistungen'!F526&amp;" "&amp;'D Leistungen'!F527&amp;" "&amp;'D Leistungen'!F528,"")</f>
        <v/>
      </c>
      <c r="C545" s="532" t="str">
        <f>IF(AND(Projektgrundlagen!$I$25,'D Leistungen'!M526=TRUE),'D Leistungen'!H526,"")</f>
        <v/>
      </c>
      <c r="D545" s="532" t="str">
        <f>IF(AND(Projektgrundlagen!$I$25,'D Leistungen'!M526=TRUE),'D Leistungen'!I526,"")</f>
        <v/>
      </c>
      <c r="E545" s="532" t="str">
        <f>IF(AND(Projektgrundlagen!$I$25,'D Leistungen'!M526=TRUE),'D Leistungen'!J526,"")</f>
        <v/>
      </c>
      <c r="F545" s="532" t="str">
        <f>IF(AND(Projektgrundlagen!$I$25,'D Leistungen'!M526=TRUE),'D Leistungen'!K526,"")</f>
        <v/>
      </c>
    </row>
    <row r="546" spans="2:6">
      <c r="B546" t="str">
        <f>IF(AND(Projektgrundlagen!$I$25,'D Leistungen'!M527=TRUE),'D Leistungen'!C527&amp;" "&amp;'D Leistungen'!F527&amp;" "&amp;'D Leistungen'!F528&amp;" "&amp;'D Leistungen'!F529,"")</f>
        <v/>
      </c>
      <c r="C546" s="532" t="str">
        <f>IF(AND(Projektgrundlagen!$I$25,'D Leistungen'!M527=TRUE),'D Leistungen'!H527,"")</f>
        <v/>
      </c>
      <c r="D546" s="532" t="str">
        <f>IF(AND(Projektgrundlagen!$I$25,'D Leistungen'!M527=TRUE),'D Leistungen'!I527,"")</f>
        <v/>
      </c>
      <c r="E546" s="532" t="str">
        <f>IF(AND(Projektgrundlagen!$I$25,'D Leistungen'!M527=TRUE),'D Leistungen'!J527,"")</f>
        <v/>
      </c>
      <c r="F546" s="532" t="str">
        <f>IF(AND(Projektgrundlagen!$I$25,'D Leistungen'!M527=TRUE),'D Leistungen'!K527,"")</f>
        <v/>
      </c>
    </row>
    <row r="547" spans="2:6">
      <c r="B547" t="str">
        <f>IF(AND(Projektgrundlagen!$I$25,'D Leistungen'!M528=TRUE),'D Leistungen'!C528&amp;" "&amp;'D Leistungen'!F528&amp;" "&amp;'D Leistungen'!F529&amp;" "&amp;'D Leistungen'!F530,"")</f>
        <v/>
      </c>
      <c r="C547" s="532" t="str">
        <f>IF(AND(Projektgrundlagen!$I$25,'D Leistungen'!M528=TRUE),'D Leistungen'!H528,"")</f>
        <v/>
      </c>
      <c r="D547" s="532" t="str">
        <f>IF(AND(Projektgrundlagen!$I$25,'D Leistungen'!M528=TRUE),'D Leistungen'!I528,"")</f>
        <v/>
      </c>
      <c r="E547" s="532" t="str">
        <f>IF(AND(Projektgrundlagen!$I$25,'D Leistungen'!M528=TRUE),'D Leistungen'!J528,"")</f>
        <v/>
      </c>
      <c r="F547" s="532" t="str">
        <f>IF(AND(Projektgrundlagen!$I$25,'D Leistungen'!M528=TRUE),'D Leistungen'!K528,"")</f>
        <v/>
      </c>
    </row>
    <row r="548" spans="2:6">
      <c r="B548" t="str">
        <f>IF(AND(Projektgrundlagen!$I$25,'D Leistungen'!M529=TRUE),'D Leistungen'!C529&amp;" "&amp;'D Leistungen'!F529&amp;" "&amp;'D Leistungen'!F530&amp;" "&amp;'D Leistungen'!F531,"")</f>
        <v/>
      </c>
      <c r="C548" s="532" t="str">
        <f>IF(AND(Projektgrundlagen!$I$25,'D Leistungen'!M529=TRUE),'D Leistungen'!H529,"")</f>
        <v/>
      </c>
      <c r="D548" s="532" t="str">
        <f>IF(AND(Projektgrundlagen!$I$25,'D Leistungen'!M529=TRUE),'D Leistungen'!I529,"")</f>
        <v/>
      </c>
      <c r="E548" s="532" t="str">
        <f>IF(AND(Projektgrundlagen!$I$25,'D Leistungen'!M529=TRUE),'D Leistungen'!J529,"")</f>
        <v/>
      </c>
      <c r="F548" s="532" t="str">
        <f>IF(AND(Projektgrundlagen!$I$25,'D Leistungen'!M529=TRUE),'D Leistungen'!K529,"")</f>
        <v/>
      </c>
    </row>
    <row r="549" spans="2:6">
      <c r="B549" t="str">
        <f>IF(AND(Projektgrundlagen!$I$25,'D Leistungen'!M530=TRUE),'D Leistungen'!C530&amp;" "&amp;'D Leistungen'!F530&amp;" "&amp;'D Leistungen'!F531&amp;" "&amp;'D Leistungen'!F532,"")</f>
        <v/>
      </c>
      <c r="C549" s="532" t="str">
        <f>IF(AND(Projektgrundlagen!$I$25,'D Leistungen'!M530=TRUE),'D Leistungen'!H530,"")</f>
        <v/>
      </c>
      <c r="D549" s="532" t="str">
        <f>IF(AND(Projektgrundlagen!$I$25,'D Leistungen'!M530=TRUE),'D Leistungen'!I530,"")</f>
        <v/>
      </c>
      <c r="E549" s="532" t="str">
        <f>IF(AND(Projektgrundlagen!$I$25,'D Leistungen'!M530=TRUE),'D Leistungen'!J530,"")</f>
        <v/>
      </c>
      <c r="F549" s="532" t="str">
        <f>IF(AND(Projektgrundlagen!$I$25,'D Leistungen'!M530=TRUE),'D Leistungen'!K530,"")</f>
        <v/>
      </c>
    </row>
    <row r="550" spans="2:6">
      <c r="B550" t="str">
        <f>IF(AND(Projektgrundlagen!$I$25,'D Leistungen'!M531=TRUE),'D Leistungen'!C531&amp;" "&amp;'D Leistungen'!F531&amp;" "&amp;'D Leistungen'!F532&amp;" "&amp;'D Leistungen'!F533,"")</f>
        <v/>
      </c>
      <c r="C550" s="532" t="str">
        <f>IF(AND(Projektgrundlagen!$I$25,'D Leistungen'!M531=TRUE),'D Leistungen'!H531,"")</f>
        <v/>
      </c>
      <c r="D550" s="532" t="str">
        <f>IF(AND(Projektgrundlagen!$I$25,'D Leistungen'!M531=TRUE),'D Leistungen'!I531,"")</f>
        <v/>
      </c>
      <c r="E550" s="532" t="str">
        <f>IF(AND(Projektgrundlagen!$I$25,'D Leistungen'!M531=TRUE),'D Leistungen'!J531,"")</f>
        <v/>
      </c>
      <c r="F550" s="532" t="str">
        <f>IF(AND(Projektgrundlagen!$I$25,'D Leistungen'!M531=TRUE),'D Leistungen'!K531,"")</f>
        <v/>
      </c>
    </row>
  </sheetData>
  <sheetProtection sheet="1" objects="1" scenarios="1"/>
  <pageMargins left="0.7" right="0.7" top="0.78740157499999996" bottom="0.78740157499999996" header="0.3" footer="0.3"/>
  <pageSetup scale="65" fitToHeight="0"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14</vt:i4>
      </vt:variant>
    </vt:vector>
  </HeadingPairs>
  <TitlesOfParts>
    <vt:vector size="19" baseType="lpstr">
      <vt:lpstr>Projektgrundlagen</vt:lpstr>
      <vt:lpstr>D Leistungen</vt:lpstr>
      <vt:lpstr>E Honorarberechnung</vt:lpstr>
      <vt:lpstr>F Honorarübersicht</vt:lpstr>
      <vt:lpstr>G Honorarabrechnung</vt:lpstr>
      <vt:lpstr>an_summe_angebot</vt:lpstr>
      <vt:lpstr>'D Leistungen'!Druckbereich</vt:lpstr>
      <vt:lpstr>'E Honorarberechnung'!Druckbereich</vt:lpstr>
      <vt:lpstr>'F Honorarübersicht'!Druckbereich</vt:lpstr>
      <vt:lpstr>'G Honorarabrechnung'!Druckbereich</vt:lpstr>
      <vt:lpstr>Projektgrundlagen!Druckbereich</vt:lpstr>
      <vt:lpstr>'D Leistungen'!Drucktitel</vt:lpstr>
      <vt:lpstr>'E Honorarberechnung'!Drucktitel</vt:lpstr>
      <vt:lpstr>'F Honorarübersicht'!Drucktitel</vt:lpstr>
      <vt:lpstr>'G Honorarabrechnung'!Drucktitel</vt:lpstr>
      <vt:lpstr>Link_E_Honorar</vt:lpstr>
      <vt:lpstr>Link_F_Uebersicht</vt:lpstr>
      <vt:lpstr>Link_G_Abrechnung</vt:lpstr>
      <vt:lpstr>Link_StBD1_BesLstg</vt:lpstr>
    </vt:vector>
  </TitlesOfParts>
  <Company>Staatsbauverwaltung Bayern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Referat-23@stmb.bayern.de</dc:creator>
  <cp:lastModifiedBy>Daniela Sprenger</cp:lastModifiedBy>
  <cp:lastPrinted>2023-02-01T18:06:01Z</cp:lastPrinted>
  <dcterms:created xsi:type="dcterms:W3CDTF">2015-04-17T04:22:38Z</dcterms:created>
  <dcterms:modified xsi:type="dcterms:W3CDTF">2024-05-21T15:14:40Z</dcterms:modified>
</cp:coreProperties>
</file>