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2 VgV Waldbühne Jonsdorf\05-2_Offene Verfahren\V6_OPL_IB-VA\V6-2_Bekanntmachung\3_Anlagen-final\"/>
    </mc:Choice>
  </mc:AlternateContent>
  <xr:revisionPtr revIDLastSave="0" documentId="13_ncr:1_{1E15BDCF-865C-41D4-AC58-5E09467DB6F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onorar IB-VA" sheetId="1" r:id="rId1"/>
  </sheets>
  <definedNames>
    <definedName name="_xlnm.Print_Area" localSheetId="0">'Honorar IB-VA'!$A$1:$H$126</definedName>
    <definedName name="_xlnm.Print_Titles" localSheetId="0">'Honorar IB-VA'!$1:$1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7" i="1" l="1"/>
  <c r="G105" i="1"/>
  <c r="G102" i="1"/>
  <c r="G99" i="1"/>
  <c r="G85" i="1" l="1"/>
  <c r="G87" i="1" s="1"/>
  <c r="G70" i="1"/>
  <c r="G39" i="1"/>
  <c r="G54" i="1"/>
  <c r="G73" i="1" l="1"/>
  <c r="G75" i="1" s="1"/>
  <c r="G77" i="1" s="1"/>
  <c r="G42" i="1"/>
  <c r="G44" i="1" s="1"/>
  <c r="G46" i="1" s="1"/>
  <c r="G21" i="1"/>
  <c r="G24" i="1" l="1"/>
  <c r="G26" i="1" s="1"/>
  <c r="G115" i="1"/>
  <c r="G112" i="1"/>
  <c r="G109" i="1"/>
  <c r="G118" i="1" l="1"/>
  <c r="G119" i="1" l="1"/>
  <c r="G120" i="1" l="1"/>
  <c r="G28" i="1" l="1"/>
  <c r="G56" i="1"/>
  <c r="G92" i="1" l="1"/>
  <c r="G93" i="1" s="1"/>
  <c r="G58" i="1"/>
  <c r="G89" i="1" s="1"/>
  <c r="G94" i="1" l="1"/>
</calcChain>
</file>

<file path=xl/sharedStrings.xml><?xml version="1.0" encoding="utf-8"?>
<sst xmlns="http://schemas.openxmlformats.org/spreadsheetml/2006/main" count="139" uniqueCount="48">
  <si>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</si>
  <si>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</si>
  <si>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</si>
  <si>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</si>
  <si>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</si>
  <si>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</si>
  <si>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</si>
  <si>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</si>
  <si>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</si>
  <si>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</si>
  <si>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</si>
  <si>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</si>
  <si>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</si>
  <si>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</si>
  <si>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</si>
  <si>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</si>
  <si>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</si>
  <si>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</si>
  <si>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</si>
  <si>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</si>
  <si>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</si>
  <si>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</si>
  <si>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brutto</t>
  </si>
  <si>
    <t>psch.</t>
  </si>
  <si>
    <t>Honorarsumme GL netto ohne NK: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</si>
  <si>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</si>
  <si>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</si>
  <si>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</si>
  <si>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</si>
  <si>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</si>
  <si>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</si>
  <si>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1) Prüfen und Werten von Nebenangeboten</t>
  </si>
  <si>
    <t>II</t>
  </si>
  <si>
    <t>III</t>
  </si>
  <si>
    <t>Grundleistungen Objektplanung Ingenieurbauwerke Honorarzone II</t>
  </si>
  <si>
    <t>Grundleistungen Objektplanung Ingenieurbauwerke Honorarzone III</t>
  </si>
  <si>
    <t>*LPH 7, Wichtung 3% statt 4%, von Leistungsphase 7 die Teile b), c), e), Erstellen der Vergabevorschläge und g) gemäß Anlage 12 zur HOAI, siehe Vertragsmuster</t>
  </si>
  <si>
    <t>2)Prüfen von Nachträgen</t>
  </si>
  <si>
    <t>3) Örtliche Bauüberwachung</t>
  </si>
  <si>
    <t>Grundleistungen Fachplanung Verkehrsanlagen Honorarzone II</t>
  </si>
  <si>
    <t>Grundhonorar netto, 100% gemäß § 47 HOAI 2021:</t>
  </si>
  <si>
    <t>*LPH 7, Wichtung 3% statt 4%, von Leistungsphase 7 die Teile b), c), e), Erstellen der Vergabevorschläge und g) gemäß Anlage 13 zur HOAI, siehe Vertragsmuster</t>
  </si>
  <si>
    <t>Grundhonorar netto, 100% gemäß § 43 HOAI 2021:</t>
  </si>
  <si>
    <t>beabsichtigter Leistungsumfang (3-8)*</t>
  </si>
  <si>
    <t>440,840,33</t>
  </si>
  <si>
    <t>Stundensätze (netto) Fachplanung Verkehrsanlagen:</t>
  </si>
  <si>
    <t>Stundensätze (netto) Objektplanung Ingenieurbauwerke:</t>
  </si>
  <si>
    <t>Stundenleistungen durchschnittlich, Ansatz für Wertungssumme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</si>
</sst>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b/>
      <sz val="12"/>
      <color theme="3" tint="0.399975585192419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61">
    <xf numFmtId="0" fontId="0" fillId="0" borderId="0" xfId="0"/>
    <xf numFmtId="49" fontId="7" fillId="0" borderId="0" xfId="1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0" xfId="0" applyFont="1"/>
    <xf numFmtId="0" fontId="12" fillId="0" borderId="21" xfId="0" applyFont="1" applyBorder="1"/>
    <xf numFmtId="0" fontId="13" fillId="0" borderId="22" xfId="0" applyFont="1" applyBorder="1"/>
    <xf numFmtId="0" fontId="12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2" fillId="0" borderId="0" xfId="0" applyFont="1"/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165" fontId="16" fillId="0" borderId="0" xfId="0" applyNumberFormat="1" applyFont="1"/>
    <xf numFmtId="0" fontId="17" fillId="0" borderId="0" xfId="0" applyFont="1"/>
    <xf numFmtId="165" fontId="18" fillId="0" borderId="0" xfId="0" applyNumberFormat="1" applyFont="1"/>
    <xf numFmtId="0" fontId="16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165" fontId="14" fillId="0" borderId="15" xfId="0" applyNumberFormat="1" applyFont="1" applyBorder="1"/>
    <xf numFmtId="165" fontId="14" fillId="0" borderId="16" xfId="0" applyNumberFormat="1" applyFont="1" applyBorder="1"/>
    <xf numFmtId="165" fontId="14" fillId="0" borderId="17" xfId="0" applyNumberFormat="1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65" fontId="9" fillId="0" borderId="1" xfId="0" applyNumberFormat="1" applyFont="1" applyBorder="1" applyAlignment="1">
      <alignment horizontal="right"/>
    </xf>
    <xf numFmtId="0" fontId="12" fillId="0" borderId="0" xfId="0" applyFont="1"/>
    <xf numFmtId="165" fontId="14" fillId="0" borderId="0" xfId="0" applyNumberFormat="1" applyFont="1"/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26" xfId="0" applyFont="1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tabSelected="1" topLeftCell="A90" zoomScaleNormal="100" zoomScaleSheetLayoutView="100" workbookViewId="0">
      <selection activeCell="G108" sqref="G108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7.1406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5703125" style="2" bestFit="1" customWidth="1"/>
    <col min="10" max="10" width="12.5703125" style="2" customWidth="1"/>
    <col min="11" max="16384" width="11.42578125" style="2"/>
  </cols>
  <sheetData>
    <row r="1" spans="1:10" ht="46.5" customHeight="1" x14ac:dyDescent="0.3">
      <c r="A1" s="1"/>
      <c r="B1" s="1"/>
      <c r="C1" s="1"/>
      <c r="D1" s="1"/>
      <c r="E1" s="1"/>
      <c r="F1" s="1"/>
    </row>
    <row r="2" spans="1:10" ht="35.25" customHeight="1" x14ac:dyDescent="0.3">
      <c r="A2" s="42" t="s">
        <v>18</v>
      </c>
      <c r="B2" s="43"/>
      <c r="C2" s="43"/>
      <c r="D2" s="43"/>
      <c r="E2" s="43"/>
      <c r="F2" s="43"/>
      <c r="G2" s="43"/>
      <c r="H2" s="43"/>
    </row>
    <row r="3" spans="1:10" ht="30.75" customHeight="1" x14ac:dyDescent="0.3">
      <c r="A3" s="42" t="s">
        <v>19</v>
      </c>
      <c r="B3" s="42"/>
      <c r="C3" s="42"/>
      <c r="D3" s="42"/>
      <c r="E3" s="42"/>
      <c r="F3" s="42"/>
      <c r="G3" s="42"/>
      <c r="H3" s="42"/>
    </row>
    <row r="5" spans="1:10" ht="22.5" customHeight="1" x14ac:dyDescent="0.3">
      <c r="A5" s="2" t="s">
        <v>0</v>
      </c>
      <c r="C5" s="47"/>
      <c r="D5" s="48"/>
      <c r="E5" s="48"/>
      <c r="F5" s="48"/>
      <c r="G5" s="49"/>
      <c r="I5" s="30"/>
      <c r="J5" s="27"/>
    </row>
    <row r="6" spans="1:10" ht="22.5" customHeight="1" x14ac:dyDescent="0.3">
      <c r="C6" s="50"/>
      <c r="D6" s="51"/>
      <c r="E6" s="51"/>
      <c r="F6" s="51"/>
      <c r="G6" s="52"/>
      <c r="I6" s="30"/>
      <c r="J6" s="27"/>
    </row>
    <row r="7" spans="1:10" ht="22.5" customHeight="1" x14ac:dyDescent="0.3">
      <c r="C7" s="23"/>
      <c r="D7" s="24"/>
      <c r="E7" s="24"/>
      <c r="F7" s="24"/>
      <c r="G7" s="25"/>
      <c r="I7" s="30"/>
      <c r="J7" s="27"/>
    </row>
    <row r="8" spans="1:10" ht="22.5" customHeight="1" x14ac:dyDescent="0.3">
      <c r="C8" s="50"/>
      <c r="D8" s="51"/>
      <c r="E8" s="51"/>
      <c r="F8" s="51"/>
      <c r="G8" s="52"/>
      <c r="I8" s="30"/>
      <c r="J8" s="27"/>
    </row>
    <row r="9" spans="1:10" ht="22.5" customHeight="1" x14ac:dyDescent="0.3">
      <c r="C9" s="53"/>
      <c r="D9" s="54"/>
      <c r="E9" s="54"/>
      <c r="F9" s="54"/>
      <c r="G9" s="55"/>
      <c r="I9" s="30"/>
      <c r="J9" s="27"/>
    </row>
    <row r="10" spans="1:10" x14ac:dyDescent="0.3">
      <c r="I10" s="30"/>
      <c r="J10" s="27"/>
    </row>
    <row r="11" spans="1:10" x14ac:dyDescent="0.3">
      <c r="I11" s="30"/>
      <c r="J11" s="27"/>
    </row>
    <row r="12" spans="1:10" ht="42" customHeight="1" x14ac:dyDescent="0.3">
      <c r="A12" s="58" t="s">
        <v>34</v>
      </c>
      <c r="B12" s="59"/>
      <c r="C12" s="59"/>
      <c r="D12" s="59"/>
      <c r="E12" s="59"/>
      <c r="F12" s="59"/>
      <c r="G12" s="60"/>
      <c r="I12" s="30"/>
      <c r="J12" s="27"/>
    </row>
    <row r="13" spans="1:10" ht="20.100000000000001" customHeight="1" x14ac:dyDescent="0.3">
      <c r="A13" s="11"/>
      <c r="I13" s="30"/>
      <c r="J13" s="27"/>
    </row>
    <row r="14" spans="1:10" x14ac:dyDescent="0.3">
      <c r="A14" s="5" t="s">
        <v>11</v>
      </c>
      <c r="G14" s="31">
        <v>230588.23</v>
      </c>
      <c r="H14" s="2" t="s">
        <v>5</v>
      </c>
      <c r="I14" s="30"/>
      <c r="J14" s="27"/>
    </row>
    <row r="15" spans="1:10" x14ac:dyDescent="0.3">
      <c r="A15" s="26" t="s">
        <v>42</v>
      </c>
      <c r="G15" s="31">
        <v>22808.38</v>
      </c>
      <c r="H15" s="2" t="s">
        <v>5</v>
      </c>
    </row>
    <row r="16" spans="1:10" x14ac:dyDescent="0.3">
      <c r="A16" s="5" t="s">
        <v>8</v>
      </c>
      <c r="G16" s="36" t="s">
        <v>32</v>
      </c>
    </row>
    <row r="17" spans="1:10" x14ac:dyDescent="0.3">
      <c r="A17" s="5" t="s">
        <v>43</v>
      </c>
      <c r="G17" s="37">
        <v>76</v>
      </c>
      <c r="H17" s="2" t="s">
        <v>2</v>
      </c>
    </row>
    <row r="18" spans="1:10" ht="32.25" customHeight="1" x14ac:dyDescent="0.3">
      <c r="A18" s="56" t="s">
        <v>36</v>
      </c>
      <c r="B18" s="57"/>
      <c r="C18" s="57"/>
      <c r="D18" s="57"/>
      <c r="E18" s="57"/>
      <c r="G18" s="37"/>
      <c r="J18" s="26"/>
    </row>
    <row r="19" spans="1:10" x14ac:dyDescent="0.3">
      <c r="A19" s="5" t="s">
        <v>1</v>
      </c>
      <c r="G19" s="38" t="s">
        <v>30</v>
      </c>
    </row>
    <row r="20" spans="1:10" ht="11.25" customHeight="1" x14ac:dyDescent="0.3">
      <c r="A20" s="5"/>
    </row>
    <row r="21" spans="1:10" x14ac:dyDescent="0.3">
      <c r="A21" s="5" t="s">
        <v>21</v>
      </c>
      <c r="G21" s="31">
        <f>G15*G17/100</f>
        <v>17334.3688</v>
      </c>
    </row>
    <row r="22" spans="1:10" ht="11.25" customHeight="1" x14ac:dyDescent="0.3">
      <c r="A22" s="5"/>
    </row>
    <row r="23" spans="1:10" x14ac:dyDescent="0.3">
      <c r="A23" s="10" t="s">
        <v>20</v>
      </c>
      <c r="G23" s="6"/>
      <c r="H23" s="2" t="s">
        <v>2</v>
      </c>
    </row>
    <row r="24" spans="1:10" ht="16.5" customHeight="1" x14ac:dyDescent="0.3">
      <c r="G24" s="32">
        <f>G21*G23/100</f>
        <v>0</v>
      </c>
    </row>
    <row r="25" spans="1:10" ht="11.25" customHeight="1" x14ac:dyDescent="0.3"/>
    <row r="26" spans="1:10" x14ac:dyDescent="0.3">
      <c r="A26" s="5" t="s">
        <v>24</v>
      </c>
      <c r="G26" s="31">
        <f>G21+G24</f>
        <v>17334.3688</v>
      </c>
      <c r="H26" s="2" t="s">
        <v>5</v>
      </c>
    </row>
    <row r="27" spans="1:10" x14ac:dyDescent="0.3">
      <c r="A27" s="5" t="s">
        <v>9</v>
      </c>
      <c r="G27" s="6"/>
      <c r="H27" s="2" t="s">
        <v>2</v>
      </c>
    </row>
    <row r="28" spans="1:10" x14ac:dyDescent="0.3">
      <c r="A28" s="5" t="s">
        <v>13</v>
      </c>
      <c r="G28" s="31">
        <f>G26*G27/100</f>
        <v>0</v>
      </c>
      <c r="H28" s="2" t="s">
        <v>5</v>
      </c>
    </row>
    <row r="29" spans="1:10" x14ac:dyDescent="0.3">
      <c r="A29" s="5"/>
      <c r="G29" s="9"/>
    </row>
    <row r="30" spans="1:10" ht="42" customHeight="1" x14ac:dyDescent="0.3">
      <c r="A30" s="58" t="s">
        <v>35</v>
      </c>
      <c r="B30" s="59"/>
      <c r="C30" s="59"/>
      <c r="D30" s="59"/>
      <c r="E30" s="59"/>
      <c r="F30" s="59"/>
      <c r="G30" s="60"/>
      <c r="I30" s="30"/>
      <c r="J30" s="27"/>
    </row>
    <row r="31" spans="1:10" ht="20.100000000000001" customHeight="1" x14ac:dyDescent="0.3">
      <c r="A31" s="11"/>
      <c r="I31" s="30"/>
      <c r="J31" s="27"/>
    </row>
    <row r="32" spans="1:10" x14ac:dyDescent="0.3">
      <c r="A32" s="5" t="s">
        <v>11</v>
      </c>
      <c r="G32" s="39" t="s">
        <v>44</v>
      </c>
      <c r="H32" s="2" t="s">
        <v>5</v>
      </c>
      <c r="I32" s="30"/>
      <c r="J32" s="27"/>
    </row>
    <row r="33" spans="1:10" x14ac:dyDescent="0.3">
      <c r="A33" s="26" t="s">
        <v>42</v>
      </c>
      <c r="G33" s="31">
        <v>43561.91</v>
      </c>
      <c r="H33" s="2" t="s">
        <v>5</v>
      </c>
    </row>
    <row r="34" spans="1:10" x14ac:dyDescent="0.3">
      <c r="A34" s="5" t="s">
        <v>8</v>
      </c>
      <c r="G34" s="36" t="s">
        <v>33</v>
      </c>
    </row>
    <row r="35" spans="1:10" x14ac:dyDescent="0.3">
      <c r="A35" s="5" t="s">
        <v>43</v>
      </c>
      <c r="G35" s="37">
        <v>76</v>
      </c>
      <c r="H35" s="2" t="s">
        <v>2</v>
      </c>
    </row>
    <row r="36" spans="1:10" ht="33" customHeight="1" x14ac:dyDescent="0.3">
      <c r="A36" s="56" t="s">
        <v>36</v>
      </c>
      <c r="B36" s="57"/>
      <c r="C36" s="57"/>
      <c r="D36" s="57"/>
      <c r="E36" s="57"/>
      <c r="G36" s="37"/>
      <c r="J36" s="26"/>
    </row>
    <row r="37" spans="1:10" x14ac:dyDescent="0.3">
      <c r="A37" s="5" t="s">
        <v>1</v>
      </c>
      <c r="G37" s="38" t="s">
        <v>30</v>
      </c>
    </row>
    <row r="38" spans="1:10" ht="11.25" customHeight="1" x14ac:dyDescent="0.3">
      <c r="A38" s="5"/>
    </row>
    <row r="39" spans="1:10" x14ac:dyDescent="0.3">
      <c r="A39" s="5" t="s">
        <v>21</v>
      </c>
      <c r="G39" s="31">
        <f>G33*G35/100</f>
        <v>33107.051599999999</v>
      </c>
    </row>
    <row r="40" spans="1:10" ht="11.25" customHeight="1" x14ac:dyDescent="0.3">
      <c r="A40" s="5"/>
    </row>
    <row r="41" spans="1:10" x14ac:dyDescent="0.3">
      <c r="A41" s="10" t="s">
        <v>20</v>
      </c>
      <c r="G41" s="6"/>
      <c r="H41" s="2" t="s">
        <v>2</v>
      </c>
    </row>
    <row r="42" spans="1:10" ht="16.5" customHeight="1" x14ac:dyDescent="0.3">
      <c r="G42" s="32">
        <f>G39*G41/100</f>
        <v>0</v>
      </c>
    </row>
    <row r="43" spans="1:10" ht="11.25" customHeight="1" x14ac:dyDescent="0.3"/>
    <row r="44" spans="1:10" x14ac:dyDescent="0.3">
      <c r="A44" s="5" t="s">
        <v>24</v>
      </c>
      <c r="G44" s="31">
        <f>G39+G42</f>
        <v>33107.051599999999</v>
      </c>
      <c r="H44" s="2" t="s">
        <v>5</v>
      </c>
    </row>
    <row r="45" spans="1:10" x14ac:dyDescent="0.3">
      <c r="A45" s="5" t="s">
        <v>9</v>
      </c>
      <c r="G45" s="6"/>
      <c r="H45" s="2" t="s">
        <v>2</v>
      </c>
    </row>
    <row r="46" spans="1:10" x14ac:dyDescent="0.3">
      <c r="A46" s="5" t="s">
        <v>13</v>
      </c>
      <c r="G46" s="31">
        <f>G44*G45/100</f>
        <v>0</v>
      </c>
      <c r="H46" s="2" t="s">
        <v>5</v>
      </c>
    </row>
    <row r="47" spans="1:10" ht="11.25" customHeight="1" x14ac:dyDescent="0.3"/>
    <row r="48" spans="1:10" ht="20.100000000000001" customHeight="1" x14ac:dyDescent="0.3">
      <c r="A48" s="11" t="s">
        <v>3</v>
      </c>
    </row>
    <row r="49" spans="1:10" ht="11.25" customHeight="1" x14ac:dyDescent="0.3"/>
    <row r="50" spans="1:10" x14ac:dyDescent="0.3">
      <c r="A50" s="26" t="s">
        <v>31</v>
      </c>
      <c r="F50" s="12" t="s">
        <v>23</v>
      </c>
      <c r="G50" s="6"/>
      <c r="H50" s="2" t="s">
        <v>5</v>
      </c>
    </row>
    <row r="51" spans="1:10" x14ac:dyDescent="0.3">
      <c r="A51" s="26" t="s">
        <v>37</v>
      </c>
      <c r="F51" s="12" t="s">
        <v>23</v>
      </c>
      <c r="G51" s="6"/>
      <c r="H51" s="2" t="s">
        <v>5</v>
      </c>
    </row>
    <row r="52" spans="1:10" x14ac:dyDescent="0.3">
      <c r="A52" s="26" t="s">
        <v>38</v>
      </c>
      <c r="F52" s="12" t="s">
        <v>23</v>
      </c>
      <c r="G52" s="6"/>
      <c r="H52" s="2" t="s">
        <v>5</v>
      </c>
    </row>
    <row r="53" spans="1:10" ht="11.25" customHeight="1" x14ac:dyDescent="0.3"/>
    <row r="54" spans="1:10" x14ac:dyDescent="0.3">
      <c r="A54" s="5" t="s">
        <v>12</v>
      </c>
      <c r="G54" s="31">
        <f>G50</f>
        <v>0</v>
      </c>
      <c r="H54" s="2" t="s">
        <v>5</v>
      </c>
    </row>
    <row r="55" spans="1:10" x14ac:dyDescent="0.3">
      <c r="A55" s="5" t="s">
        <v>10</v>
      </c>
      <c r="G55" s="6"/>
      <c r="H55" s="2" t="s">
        <v>2</v>
      </c>
    </row>
    <row r="56" spans="1:10" x14ac:dyDescent="0.3">
      <c r="A56" s="5" t="s">
        <v>14</v>
      </c>
      <c r="G56" s="31">
        <f>G54*G55/100</f>
        <v>0</v>
      </c>
      <c r="H56" s="2" t="s">
        <v>5</v>
      </c>
    </row>
    <row r="57" spans="1:10" x14ac:dyDescent="0.3">
      <c r="A57" s="5"/>
      <c r="G57" s="9"/>
    </row>
    <row r="58" spans="1:10" x14ac:dyDescent="0.3">
      <c r="A58" s="5" t="s">
        <v>28</v>
      </c>
      <c r="G58" s="31">
        <f>G26+G28+G54+G56</f>
        <v>17334.3688</v>
      </c>
      <c r="H58" s="2" t="s">
        <v>5</v>
      </c>
    </row>
    <row r="59" spans="1:10" x14ac:dyDescent="0.3">
      <c r="A59" s="5"/>
      <c r="G59" s="9"/>
    </row>
    <row r="60" spans="1:10" x14ac:dyDescent="0.3">
      <c r="A60" s="5"/>
      <c r="G60" s="9"/>
    </row>
    <row r="61" spans="1:10" s="26" customFormat="1" ht="42" customHeight="1" x14ac:dyDescent="0.3">
      <c r="A61" s="58" t="s">
        <v>39</v>
      </c>
      <c r="B61" s="59"/>
      <c r="C61" s="59"/>
      <c r="D61" s="59"/>
      <c r="E61" s="59"/>
      <c r="F61" s="59"/>
      <c r="G61" s="60"/>
      <c r="I61" s="30"/>
      <c r="J61" s="27"/>
    </row>
    <row r="62" spans="1:10" ht="20.100000000000001" customHeight="1" x14ac:dyDescent="0.3">
      <c r="A62" s="11"/>
      <c r="I62" s="30"/>
      <c r="J62" s="27"/>
    </row>
    <row r="63" spans="1:10" x14ac:dyDescent="0.3">
      <c r="A63" s="5" t="s">
        <v>11</v>
      </c>
      <c r="G63" s="31">
        <v>385966.39</v>
      </c>
      <c r="H63" s="2" t="s">
        <v>5</v>
      </c>
      <c r="I63" s="30"/>
      <c r="J63" s="27"/>
    </row>
    <row r="64" spans="1:10" x14ac:dyDescent="0.3">
      <c r="A64" s="26" t="s">
        <v>40</v>
      </c>
      <c r="G64" s="31">
        <v>34834.370000000003</v>
      </c>
      <c r="H64" s="2" t="s">
        <v>5</v>
      </c>
    </row>
    <row r="65" spans="1:10" x14ac:dyDescent="0.3">
      <c r="A65" s="5" t="s">
        <v>8</v>
      </c>
      <c r="G65" s="36" t="s">
        <v>32</v>
      </c>
    </row>
    <row r="66" spans="1:10" x14ac:dyDescent="0.3">
      <c r="A66" s="5" t="s">
        <v>43</v>
      </c>
      <c r="G66" s="37">
        <v>76</v>
      </c>
      <c r="H66" s="2" t="s">
        <v>2</v>
      </c>
    </row>
    <row r="67" spans="1:10" ht="33" customHeight="1" x14ac:dyDescent="0.3">
      <c r="A67" s="56" t="s">
        <v>41</v>
      </c>
      <c r="B67" s="57"/>
      <c r="C67" s="57"/>
      <c r="D67" s="57"/>
      <c r="E67" s="57"/>
      <c r="G67" s="37"/>
      <c r="J67" s="26"/>
    </row>
    <row r="68" spans="1:10" x14ac:dyDescent="0.3">
      <c r="A68" s="5" t="s">
        <v>1</v>
      </c>
      <c r="G68" s="38" t="s">
        <v>30</v>
      </c>
    </row>
    <row r="69" spans="1:10" ht="11.25" customHeight="1" x14ac:dyDescent="0.3">
      <c r="A69" s="5"/>
    </row>
    <row r="70" spans="1:10" x14ac:dyDescent="0.3">
      <c r="A70" s="5" t="s">
        <v>21</v>
      </c>
      <c r="G70" s="31">
        <f>G64*G66/100</f>
        <v>26474.121200000001</v>
      </c>
    </row>
    <row r="71" spans="1:10" ht="11.25" customHeight="1" x14ac:dyDescent="0.3">
      <c r="A71" s="5"/>
    </row>
    <row r="72" spans="1:10" x14ac:dyDescent="0.3">
      <c r="A72" s="10" t="s">
        <v>20</v>
      </c>
      <c r="G72" s="6"/>
      <c r="H72" s="2" t="s">
        <v>2</v>
      </c>
    </row>
    <row r="73" spans="1:10" ht="16.5" customHeight="1" x14ac:dyDescent="0.3">
      <c r="G73" s="32">
        <f>G70*G72/100</f>
        <v>0</v>
      </c>
    </row>
    <row r="74" spans="1:10" ht="11.25" customHeight="1" x14ac:dyDescent="0.3"/>
    <row r="75" spans="1:10" x14ac:dyDescent="0.3">
      <c r="A75" s="5" t="s">
        <v>24</v>
      </c>
      <c r="G75" s="31">
        <f>G70+G73</f>
        <v>26474.121200000001</v>
      </c>
      <c r="H75" s="2" t="s">
        <v>5</v>
      </c>
    </row>
    <row r="76" spans="1:10" x14ac:dyDescent="0.3">
      <c r="A76" s="5" t="s">
        <v>9</v>
      </c>
      <c r="G76" s="6"/>
      <c r="H76" s="2" t="s">
        <v>2</v>
      </c>
    </row>
    <row r="77" spans="1:10" x14ac:dyDescent="0.3">
      <c r="A77" s="5" t="s">
        <v>13</v>
      </c>
      <c r="G77" s="31">
        <f>G75*G76/100</f>
        <v>0</v>
      </c>
      <c r="H77" s="2" t="s">
        <v>5</v>
      </c>
    </row>
    <row r="78" spans="1:10" ht="11.25" customHeight="1" x14ac:dyDescent="0.3"/>
    <row r="79" spans="1:10" ht="20.100000000000001" customHeight="1" x14ac:dyDescent="0.3">
      <c r="A79" s="11" t="s">
        <v>3</v>
      </c>
    </row>
    <row r="80" spans="1:10" ht="11.25" customHeight="1" x14ac:dyDescent="0.3"/>
    <row r="81" spans="1:9" x14ac:dyDescent="0.3">
      <c r="A81" s="26" t="s">
        <v>31</v>
      </c>
      <c r="F81" s="12" t="s">
        <v>23</v>
      </c>
      <c r="G81" s="6"/>
      <c r="H81" s="2" t="s">
        <v>5</v>
      </c>
    </row>
    <row r="82" spans="1:9" x14ac:dyDescent="0.3">
      <c r="A82" s="26" t="s">
        <v>37</v>
      </c>
      <c r="F82" s="12" t="s">
        <v>23</v>
      </c>
      <c r="G82" s="6"/>
      <c r="H82" s="2" t="s">
        <v>5</v>
      </c>
    </row>
    <row r="83" spans="1:9" x14ac:dyDescent="0.3">
      <c r="A83" s="26" t="s">
        <v>38</v>
      </c>
      <c r="F83" s="12" t="s">
        <v>23</v>
      </c>
      <c r="G83" s="6"/>
      <c r="H83" s="2" t="s">
        <v>5</v>
      </c>
    </row>
    <row r="84" spans="1:9" ht="11.25" customHeight="1" x14ac:dyDescent="0.3"/>
    <row r="85" spans="1:9" x14ac:dyDescent="0.3">
      <c r="A85" s="5" t="s">
        <v>12</v>
      </c>
      <c r="G85" s="31">
        <f>G81</f>
        <v>0</v>
      </c>
      <c r="H85" s="2" t="s">
        <v>5</v>
      </c>
    </row>
    <row r="86" spans="1:9" x14ac:dyDescent="0.3">
      <c r="A86" s="5" t="s">
        <v>10</v>
      </c>
      <c r="G86" s="6"/>
      <c r="H86" s="2" t="s">
        <v>2</v>
      </c>
    </row>
    <row r="87" spans="1:9" x14ac:dyDescent="0.3">
      <c r="A87" s="5" t="s">
        <v>14</v>
      </c>
      <c r="G87" s="31">
        <f>G85*G86/100</f>
        <v>0</v>
      </c>
      <c r="H87" s="2" t="s">
        <v>5</v>
      </c>
    </row>
    <row r="88" spans="1:9" x14ac:dyDescent="0.3">
      <c r="A88" s="5"/>
      <c r="G88" s="9"/>
    </row>
    <row r="89" spans="1:9" x14ac:dyDescent="0.3">
      <c r="A89" s="5" t="s">
        <v>28</v>
      </c>
      <c r="G89" s="31">
        <f>G56+G58+G85+G87</f>
        <v>17334.3688</v>
      </c>
      <c r="H89" s="2" t="s">
        <v>5</v>
      </c>
    </row>
    <row r="90" spans="1:9" x14ac:dyDescent="0.3">
      <c r="A90" s="5"/>
      <c r="G90" s="9"/>
    </row>
    <row r="91" spans="1:9" ht="17.25" thickBot="1" x14ac:dyDescent="0.35">
      <c r="A91" s="5"/>
      <c r="G91" s="9"/>
    </row>
    <row r="92" spans="1:9" s="16" customFormat="1" ht="21" customHeight="1" x14ac:dyDescent="0.25">
      <c r="A92" s="13" t="s">
        <v>15</v>
      </c>
      <c r="B92" s="14"/>
      <c r="C92" s="14"/>
      <c r="D92" s="14"/>
      <c r="E92" s="14"/>
      <c r="F92" s="15"/>
      <c r="G92" s="33">
        <f>G26+G28+G44+G46+G54+G56+G75+G77+G85+G87</f>
        <v>76915.541599999997</v>
      </c>
      <c r="H92" s="16" t="s">
        <v>5</v>
      </c>
      <c r="I92" s="29"/>
    </row>
    <row r="93" spans="1:9" s="16" customFormat="1" ht="21" customHeight="1" x14ac:dyDescent="0.25">
      <c r="A93" s="17" t="s">
        <v>17</v>
      </c>
      <c r="F93" s="18"/>
      <c r="G93" s="34">
        <f>G92*0.19</f>
        <v>14613.952904</v>
      </c>
      <c r="H93" s="16" t="s">
        <v>5</v>
      </c>
    </row>
    <row r="94" spans="1:9" s="16" customFormat="1" ht="21" customHeight="1" thickBot="1" x14ac:dyDescent="0.3">
      <c r="A94" s="19" t="s">
        <v>16</v>
      </c>
      <c r="B94" s="20"/>
      <c r="C94" s="20"/>
      <c r="D94" s="20"/>
      <c r="E94" s="20"/>
      <c r="F94" s="21"/>
      <c r="G94" s="35">
        <f>G92+G93</f>
        <v>91529.494504000002</v>
      </c>
      <c r="H94" s="16" t="s">
        <v>5</v>
      </c>
    </row>
    <row r="95" spans="1:9" s="16" customFormat="1" ht="21" customHeight="1" x14ac:dyDescent="0.25">
      <c r="A95" s="40"/>
      <c r="G95" s="41"/>
    </row>
    <row r="96" spans="1:9" s="16" customFormat="1" ht="21" customHeight="1" x14ac:dyDescent="0.25">
      <c r="A96" s="40"/>
      <c r="G96" s="41"/>
    </row>
    <row r="97" spans="1:8" ht="20.100000000000001" customHeight="1" x14ac:dyDescent="0.3">
      <c r="A97" s="11" t="s">
        <v>46</v>
      </c>
    </row>
    <row r="98" spans="1:8" x14ac:dyDescent="0.3">
      <c r="A98" s="22" t="s">
        <v>25</v>
      </c>
      <c r="G98" s="6"/>
      <c r="H98" s="2" t="s">
        <v>4</v>
      </c>
    </row>
    <row r="99" spans="1:8" x14ac:dyDescent="0.3">
      <c r="A99" s="10"/>
      <c r="G99" s="31">
        <f>15*G98</f>
        <v>0</v>
      </c>
      <c r="H99" s="2" t="s">
        <v>5</v>
      </c>
    </row>
    <row r="100" spans="1:8" ht="9" customHeight="1" x14ac:dyDescent="0.3"/>
    <row r="101" spans="1:8" x14ac:dyDescent="0.3">
      <c r="A101" s="22" t="s">
        <v>26</v>
      </c>
      <c r="G101" s="6"/>
      <c r="H101" s="2" t="s">
        <v>4</v>
      </c>
    </row>
    <row r="102" spans="1:8" x14ac:dyDescent="0.3">
      <c r="A102" s="10"/>
      <c r="G102" s="31">
        <f>20*G101</f>
        <v>0</v>
      </c>
      <c r="H102" s="2" t="s">
        <v>5</v>
      </c>
    </row>
    <row r="103" spans="1:8" ht="9" customHeight="1" x14ac:dyDescent="0.3"/>
    <row r="104" spans="1:8" x14ac:dyDescent="0.3">
      <c r="A104" s="22" t="s">
        <v>27</v>
      </c>
      <c r="G104" s="6"/>
      <c r="H104" s="2" t="s">
        <v>4</v>
      </c>
    </row>
    <row r="105" spans="1:8" x14ac:dyDescent="0.3">
      <c r="G105" s="31">
        <f>30*G104</f>
        <v>0</v>
      </c>
      <c r="H105" s="2" t="s">
        <v>5</v>
      </c>
    </row>
    <row r="106" spans="1:8" x14ac:dyDescent="0.3">
      <c r="A106" s="5"/>
      <c r="G106" s="9"/>
    </row>
    <row r="107" spans="1:8" ht="20.100000000000001" customHeight="1" x14ac:dyDescent="0.3">
      <c r="A107" s="11" t="s">
        <v>45</v>
      </c>
    </row>
    <row r="108" spans="1:8" x14ac:dyDescent="0.3">
      <c r="A108" s="22" t="s">
        <v>25</v>
      </c>
      <c r="G108" s="6"/>
      <c r="H108" s="2" t="s">
        <v>4</v>
      </c>
    </row>
    <row r="109" spans="1:8" x14ac:dyDescent="0.3">
      <c r="A109" s="10"/>
      <c r="G109" s="31">
        <f>15*G108</f>
        <v>0</v>
      </c>
      <c r="H109" s="2" t="s">
        <v>5</v>
      </c>
    </row>
    <row r="110" spans="1:8" ht="9" customHeight="1" x14ac:dyDescent="0.3"/>
    <row r="111" spans="1:8" x14ac:dyDescent="0.3">
      <c r="A111" s="22" t="s">
        <v>26</v>
      </c>
      <c r="G111" s="6"/>
      <c r="H111" s="2" t="s">
        <v>4</v>
      </c>
    </row>
    <row r="112" spans="1:8" x14ac:dyDescent="0.3">
      <c r="A112" s="10"/>
      <c r="G112" s="31">
        <f>20*G111</f>
        <v>0</v>
      </c>
      <c r="H112" s="2" t="s">
        <v>5</v>
      </c>
    </row>
    <row r="113" spans="1:8" ht="9" customHeight="1" x14ac:dyDescent="0.3"/>
    <row r="114" spans="1:8" x14ac:dyDescent="0.3">
      <c r="A114" s="22" t="s">
        <v>27</v>
      </c>
      <c r="G114" s="6"/>
      <c r="H114" s="2" t="s">
        <v>4</v>
      </c>
    </row>
    <row r="115" spans="1:8" x14ac:dyDescent="0.3">
      <c r="G115" s="31">
        <f>30*G114</f>
        <v>0</v>
      </c>
      <c r="H115" s="2" t="s">
        <v>5</v>
      </c>
    </row>
    <row r="116" spans="1:8" x14ac:dyDescent="0.3">
      <c r="A116" s="5"/>
      <c r="G116" s="9"/>
    </row>
    <row r="117" spans="1:8" x14ac:dyDescent="0.3">
      <c r="A117" s="5" t="s">
        <v>47</v>
      </c>
      <c r="G117" s="31">
        <f>(G99+G102+G105+G109+G112+G115)/2</f>
        <v>0</v>
      </c>
      <c r="H117" s="2" t="s">
        <v>5</v>
      </c>
    </row>
    <row r="118" spans="1:8" x14ac:dyDescent="0.3">
      <c r="A118" s="28" t="s">
        <v>29</v>
      </c>
      <c r="G118" s="31">
        <f>G76/100*G117</f>
        <v>0</v>
      </c>
      <c r="H118" s="2" t="s">
        <v>5</v>
      </c>
    </row>
    <row r="119" spans="1:8" x14ac:dyDescent="0.3">
      <c r="A119" s="5" t="s">
        <v>17</v>
      </c>
      <c r="G119" s="31">
        <f>0.19*(G117+G118)</f>
        <v>0</v>
      </c>
      <c r="H119" s="2" t="s">
        <v>5</v>
      </c>
    </row>
    <row r="120" spans="1:8" x14ac:dyDescent="0.3">
      <c r="A120" s="5" t="s">
        <v>22</v>
      </c>
      <c r="G120" s="31">
        <f>G117+G118+G119</f>
        <v>0</v>
      </c>
      <c r="H120" s="2" t="s">
        <v>5</v>
      </c>
    </row>
    <row r="121" spans="1:8" x14ac:dyDescent="0.3">
      <c r="A121" s="5"/>
      <c r="G121" s="9"/>
    </row>
    <row r="122" spans="1:8" x14ac:dyDescent="0.3">
      <c r="A122" s="5"/>
      <c r="G122" s="9"/>
    </row>
    <row r="123" spans="1:8" x14ac:dyDescent="0.3">
      <c r="A123" s="5"/>
      <c r="G123" s="9"/>
    </row>
    <row r="124" spans="1:8" x14ac:dyDescent="0.3">
      <c r="C124" s="4"/>
    </row>
    <row r="125" spans="1:8" ht="56.25" customHeight="1" x14ac:dyDescent="0.3">
      <c r="A125" s="7"/>
      <c r="B125" s="8"/>
      <c r="C125" s="44"/>
      <c r="D125" s="45"/>
      <c r="E125" s="45"/>
      <c r="F125" s="45"/>
      <c r="G125" s="45"/>
      <c r="H125" s="46"/>
    </row>
    <row r="126" spans="1:8" x14ac:dyDescent="0.3">
      <c r="A126" s="3" t="s">
        <v>6</v>
      </c>
      <c r="B126" s="3"/>
      <c r="C126" s="3" t="s">
        <v>7</v>
      </c>
    </row>
  </sheetData>
  <sheetProtection algorithmName="SHA-512" hashValue="uTCHtL7FcZzpS4XuUl18kNuB5dWFnl5Os3lzGMpiGgNwwmDeHLWwJJiAiT8aX5er8ppw3h0r1K1iVt9nG+NbLA==" saltValue="2jAhYiTiphhl+u6vBqQHyw==" spinCount="100000" sheet="1" selectLockedCells="1"/>
  <mergeCells count="13">
    <mergeCell ref="A2:H2"/>
    <mergeCell ref="A3:H3"/>
    <mergeCell ref="C125:H125"/>
    <mergeCell ref="C5:G5"/>
    <mergeCell ref="C6:G6"/>
    <mergeCell ref="C8:G8"/>
    <mergeCell ref="C9:G9"/>
    <mergeCell ref="A18:E18"/>
    <mergeCell ref="A36:E36"/>
    <mergeCell ref="A67:E67"/>
    <mergeCell ref="A12:G12"/>
    <mergeCell ref="A30:G30"/>
    <mergeCell ref="A61:G61"/>
  </mergeCells>
  <printOptions horizontalCentered="1"/>
  <pageMargins left="1.1023622047244095" right="0.70866141732283472" top="0.59055118110236227" bottom="0.59055118110236227" header="0.31496062992125984" footer="0.31496062992125984"/>
  <pageSetup paperSize="9" scale="70" orientation="portrait" r:id="rId1"/>
  <headerFooter>
    <oddHeader>&amp;L&amp;"Arial Narrow,Standard"&amp;10Waldbühne Jonsdorf - Gerhart-Hauptmann-Theater Zittau
Offenes Verfahren OPL Ingenieurbauwerke/ FPL Verkehrsanlagen&amp;R&amp;"Arial Narrow,Standard"&amp;10Honorarformblatt</oddHeader>
    <oddFooter>&amp;C&amp;"Arial Narrow,Standard"&amp;10Seite &amp;P/&amp;N</oddFooter>
  </headerFooter>
  <rowBreaks count="2" manualBreakCount="2">
    <brk id="59" max="7" man="1"/>
    <brk id="9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 IB-VA</vt:lpstr>
      <vt:lpstr>'Honorar IB-VA'!Druckbereich</vt:lpstr>
      <vt:lpstr>'Honorar IB-VA'!Drucktitel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2024-04-30T12:46:32Z</cp:lastPrinted>
  <dcterms:created xsi:type="dcterms:W3CDTF">2019-06-19T12:17:42Z</dcterms:created>
  <dcterms:modified xsi:type="dcterms:W3CDTF">2024-05-03T14:23:39Z</dcterms:modified>
</cp:coreProperties>
</file>