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2 VgV Waldbühne Jonsdorf\05-2_Offene Verfahren\V5_FPL_TA4-5\V5-2_Bekanntmachung\3_Anlagen-final\"/>
    </mc:Choice>
  </mc:AlternateContent>
  <xr:revisionPtr revIDLastSave="0" documentId="13_ncr:1_{EBC54AD0-0A80-4D20-B64A-497FA312396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norar FPL TA2" sheetId="1" r:id="rId1"/>
  </sheets>
  <definedNames>
    <definedName name="_xlnm.Print_Area" localSheetId="0">'Honorar FPL TA2'!$A$1:$H$176</definedName>
    <definedName name="_xlnm.Print_Titles" localSheetId="0">'Honorar FPL TA2'!$1:$1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4" i="1" l="1"/>
  <c r="G151" i="1"/>
  <c r="G148" i="1"/>
  <c r="G135" i="1"/>
  <c r="G137" i="1" s="1"/>
  <c r="G122" i="1"/>
  <c r="G104" i="1"/>
  <c r="G101" i="1"/>
  <c r="G98" i="1"/>
  <c r="G84" i="1"/>
  <c r="G86" i="1" s="1"/>
  <c r="G71" i="1"/>
  <c r="G74" i="1" s="1"/>
  <c r="G34" i="1"/>
  <c r="G157" i="1" l="1"/>
  <c r="G158" i="1" s="1"/>
  <c r="G107" i="1"/>
  <c r="G125" i="1"/>
  <c r="G127" i="1" s="1"/>
  <c r="G76" i="1"/>
  <c r="G21" i="1"/>
  <c r="G159" i="1" l="1"/>
  <c r="G160" i="1" s="1"/>
  <c r="G108" i="1"/>
  <c r="G109" i="1" s="1"/>
  <c r="G110" i="1" s="1"/>
  <c r="G129" i="1"/>
  <c r="G142" i="1" s="1"/>
  <c r="G78" i="1"/>
  <c r="G91" i="1" s="1"/>
  <c r="G24" i="1"/>
  <c r="G26" i="1" s="1"/>
  <c r="G53" i="1"/>
  <c r="G50" i="1"/>
  <c r="G47" i="1"/>
  <c r="G143" i="1" l="1"/>
  <c r="G144" i="1" s="1"/>
  <c r="G139" i="1"/>
  <c r="G92" i="1"/>
  <c r="G93" i="1" s="1"/>
  <c r="G88" i="1"/>
  <c r="G56" i="1"/>
  <c r="G57" i="1" s="1"/>
  <c r="G170" i="1" l="1"/>
  <c r="G169" i="1"/>
  <c r="G58" i="1" l="1"/>
  <c r="G59" i="1" s="1"/>
  <c r="G171" i="1"/>
  <c r="G172" i="1" s="1"/>
  <c r="G28" i="1" l="1"/>
  <c r="G36" i="1"/>
  <c r="G38" i="1" l="1"/>
  <c r="G41" i="1"/>
  <c r="G42" i="1" l="1"/>
  <c r="G43" i="1" s="1"/>
  <c r="G164" i="1"/>
  <c r="G165" i="1" l="1"/>
  <c r="G166" i="1" s="1"/>
</calcChain>
</file>

<file path=xl/sharedStrings.xml><?xml version="1.0" encoding="utf-8"?>
<sst xmlns="http://schemas.openxmlformats.org/spreadsheetml/2006/main" count="201" uniqueCount="56">
  <si>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</si>
  <si>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</si>
  <si>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</si>
  <si>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</si>
  <si>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</si>
  <si>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</si>
  <si>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</si>
  <si>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</si>
  <si>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</si>
  <si>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</si>
  <si>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</si>
  <si>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</si>
  <si>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</si>
  <si>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</si>
  <si>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</si>
  <si>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</si>
  <si>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</si>
  <si>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</si>
  <si>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</si>
  <si>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</si>
  <si>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</si>
  <si>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</si>
  <si>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</si>
  <si>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</si>
  <si>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</si>
  <si>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</si>
  <si>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</si>
  <si>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</si>
  <si>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</si>
  <si>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</si>
  <si>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</si>
  <si>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</si>
  <si>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Grundhonorar netto, 100% gemäß § 50 HOAI 2021:</t>
  </si>
  <si>
    <t>*LPH 7, Wichtung 4% statt 5%, von Leistungsphase 7 – Mitwirkung bei der Vergabe: ohne die Teilleistungen a), c), e) Erstellen der Vergabevorschläge und f) gemäß Anlage 15 zur HOAI siehe Vertragsmuster</t>
  </si>
  <si>
    <t>beabsichtigter Leistungsumfang (3-9)*</t>
  </si>
  <si>
    <t>1) Prüfen und Werten von Nebenangeboten</t>
  </si>
  <si>
    <t>II</t>
  </si>
  <si>
    <t>Stundensätze (netto) Fachplanung Technische Ausrüstung Anlagengruppe 4:</t>
  </si>
  <si>
    <t>Fachplanung Technische Ausrüstung Anlagengruppe 4</t>
  </si>
  <si>
    <t xml:space="preserve">Grundleistungen </t>
  </si>
  <si>
    <t>Fachplanung Technische Ausrüstung Anlagengruppe 5</t>
  </si>
  <si>
    <t>Fachplanung Technische Ausrüstung Anlagengruppe 5
KG 450 - Kommunikations-, Sicherheits- und Informationstechnik</t>
  </si>
  <si>
    <t>Fachplanung Technische Ausrüstung Anlagengruppe 4
KG 440 - Starkstromanlagen</t>
  </si>
  <si>
    <t xml:space="preserve">Grundleistungen AG 5 </t>
  </si>
  <si>
    <t>Besondere Leistungen  AG 5:</t>
  </si>
  <si>
    <t>Stundensätze (netto)  AG 5:</t>
  </si>
  <si>
    <t xml:space="preserve">Grundleistungen AG 7 </t>
  </si>
  <si>
    <t>Besondere Leistungen AG 7:</t>
  </si>
  <si>
    <t>Stundensätze (netto) AG 7</t>
  </si>
  <si>
    <t>Fachplanung Technische Ausrüstung Anlagengruppe 7
KG 470 - Nutzungsspezifische Anlagen</t>
  </si>
  <si>
    <t>Fachplanung Technische Ausrüstung Gesamt Anlagengruppen 4,5 und 7</t>
  </si>
  <si>
    <t>Honorarsumme Gesamt netto inkl. NK</t>
  </si>
  <si>
    <t>Angebotssumme Gesamt brutto</t>
  </si>
  <si>
    <t>Stundensätze (netto) AG 4, 5 und 7</t>
  </si>
  <si>
    <t>Fachplanung Technische Ausrüstung Anlagengruppe 7</t>
  </si>
  <si>
    <t>Grundhonorar netto, 100% gemäß § 54 HOAI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</si>
</sst>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b/>
      <sz val="12"/>
      <color theme="3" tint="0.39997558519241921"/>
      <name val="Arial Narrow"/>
      <family val="2"/>
    </font>
    <font>
      <b/>
      <i/>
      <sz val="12"/>
      <color theme="1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49" fontId="7" fillId="0" borderId="0" xfId="1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0" xfId="0" applyFont="1"/>
    <xf numFmtId="0" fontId="12" fillId="0" borderId="21" xfId="0" applyFont="1" applyBorder="1"/>
    <xf numFmtId="0" fontId="13" fillId="0" borderId="22" xfId="0" applyFont="1" applyBorder="1"/>
    <xf numFmtId="0" fontId="12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2" fillId="0" borderId="0" xfId="0" applyFont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165" fontId="16" fillId="0" borderId="0" xfId="0" applyNumberFormat="1" applyFont="1"/>
    <xf numFmtId="0" fontId="16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165" fontId="14" fillId="0" borderId="16" xfId="0" applyNumberFormat="1" applyFont="1" applyBorder="1"/>
    <xf numFmtId="165" fontId="14" fillId="0" borderId="17" xfId="0" applyNumberFormat="1" applyFont="1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65" fontId="22" fillId="0" borderId="15" xfId="0" applyNumberFormat="1" applyFont="1" applyBorder="1"/>
    <xf numFmtId="0" fontId="12" fillId="0" borderId="0" xfId="0" applyFont="1"/>
    <xf numFmtId="165" fontId="14" fillId="0" borderId="0" xfId="0" applyNumberFormat="1" applyFont="1"/>
    <xf numFmtId="0" fontId="23" fillId="0" borderId="0" xfId="0" applyFont="1"/>
    <xf numFmtId="165" fontId="18" fillId="0" borderId="0" xfId="0" applyNumberFormat="1" applyFont="1"/>
    <xf numFmtId="0" fontId="12" fillId="0" borderId="30" xfId="0" applyFont="1" applyBorder="1"/>
    <xf numFmtId="0" fontId="13" fillId="0" borderId="31" xfId="0" applyFont="1" applyBorder="1"/>
    <xf numFmtId="0" fontId="12" fillId="0" borderId="27" xfId="0" applyFont="1" applyBorder="1"/>
    <xf numFmtId="0" fontId="13" fillId="0" borderId="28" xfId="0" applyFont="1" applyBorder="1"/>
    <xf numFmtId="165" fontId="14" fillId="0" borderId="26" xfId="0" applyNumberFormat="1" applyFont="1" applyBorder="1"/>
    <xf numFmtId="165" fontId="14" fillId="0" borderId="32" xfId="0" applyNumberFormat="1" applyFont="1" applyBorder="1"/>
    <xf numFmtId="0" fontId="8" fillId="0" borderId="30" xfId="0" applyFont="1" applyBorder="1"/>
    <xf numFmtId="0" fontId="4" fillId="0" borderId="31" xfId="0" applyFont="1" applyBorder="1"/>
    <xf numFmtId="0" fontId="8" fillId="0" borderId="27" xfId="0" applyFont="1" applyBorder="1"/>
    <xf numFmtId="0" fontId="4" fillId="0" borderId="28" xfId="0" applyFont="1" applyBorder="1"/>
    <xf numFmtId="0" fontId="17" fillId="0" borderId="27" xfId="0" applyFont="1" applyBorder="1"/>
    <xf numFmtId="165" fontId="9" fillId="0" borderId="26" xfId="0" applyNumberFormat="1" applyFont="1" applyBorder="1"/>
    <xf numFmtId="165" fontId="9" fillId="0" borderId="32" xfId="0" applyNumberFormat="1" applyFont="1" applyBorder="1"/>
    <xf numFmtId="0" fontId="0" fillId="0" borderId="0" xfId="0" applyAlignment="1">
      <alignment wrapText="1"/>
    </xf>
    <xf numFmtId="0" fontId="4" fillId="0" borderId="3" xfId="0" applyFont="1" applyBorder="1"/>
    <xf numFmtId="0" fontId="8" fillId="0" borderId="33" xfId="0" applyFont="1" applyBorder="1"/>
    <xf numFmtId="0" fontId="4" fillId="0" borderId="34" xfId="0" applyFont="1" applyBorder="1"/>
    <xf numFmtId="0" fontId="17" fillId="0" borderId="35" xfId="0" applyFont="1" applyBorder="1"/>
    <xf numFmtId="0" fontId="8" fillId="0" borderId="35" xfId="0" applyFont="1" applyBorder="1"/>
    <xf numFmtId="0" fontId="8" fillId="0" borderId="36" xfId="0" applyFont="1" applyBorder="1"/>
    <xf numFmtId="0" fontId="4" fillId="0" borderId="37" xfId="0" applyFont="1" applyBorder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1" fillId="0" borderId="38" xfId="0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21" fillId="0" borderId="27" xfId="0" applyFont="1" applyBorder="1" applyAlignment="1">
      <alignment vertical="center"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"/>
  <sheetViews>
    <sheetView tabSelected="1" view="pageBreakPreview" topLeftCell="A150" zoomScaleNormal="100" zoomScaleSheetLayoutView="100" workbookViewId="0">
      <selection activeCell="C174" sqref="C174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7.1406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5703125" style="2" bestFit="1" customWidth="1"/>
    <col min="10" max="10" width="12.5703125" style="2" customWidth="1"/>
    <col min="11" max="16384" width="11.42578125" style="2"/>
  </cols>
  <sheetData>
    <row r="1" spans="1:10" ht="46.5" customHeight="1" x14ac:dyDescent="0.3">
      <c r="A1" s="1"/>
      <c r="B1" s="1"/>
      <c r="C1" s="1"/>
      <c r="D1" s="1"/>
      <c r="E1" s="1"/>
      <c r="F1" s="1"/>
    </row>
    <row r="2" spans="1:10" ht="35.25" customHeight="1" x14ac:dyDescent="0.3">
      <c r="A2" s="65" t="s">
        <v>18</v>
      </c>
      <c r="B2" s="66"/>
      <c r="C2" s="66"/>
      <c r="D2" s="66"/>
      <c r="E2" s="66"/>
      <c r="F2" s="66"/>
      <c r="G2" s="66"/>
      <c r="H2" s="66"/>
    </row>
    <row r="3" spans="1:10" ht="30.75" customHeight="1" x14ac:dyDescent="0.3">
      <c r="A3" s="65" t="s">
        <v>19</v>
      </c>
      <c r="B3" s="65"/>
      <c r="C3" s="65"/>
      <c r="D3" s="65"/>
      <c r="E3" s="65"/>
      <c r="F3" s="65"/>
      <c r="G3" s="65"/>
      <c r="H3" s="65"/>
    </row>
    <row r="5" spans="1:10" ht="22.5" customHeight="1" x14ac:dyDescent="0.3">
      <c r="A5" s="2" t="s">
        <v>0</v>
      </c>
      <c r="C5" s="70"/>
      <c r="D5" s="71"/>
      <c r="E5" s="71"/>
      <c r="F5" s="71"/>
      <c r="G5" s="72"/>
      <c r="I5" s="28"/>
      <c r="J5" s="27"/>
    </row>
    <row r="6" spans="1:10" ht="22.5" customHeight="1" x14ac:dyDescent="0.3">
      <c r="C6" s="73"/>
      <c r="D6" s="74"/>
      <c r="E6" s="74"/>
      <c r="F6" s="74"/>
      <c r="G6" s="75"/>
      <c r="I6" s="28"/>
      <c r="J6" s="27"/>
    </row>
    <row r="7" spans="1:10" ht="22.5" customHeight="1" x14ac:dyDescent="0.3">
      <c r="C7" s="23"/>
      <c r="D7" s="24"/>
      <c r="E7" s="24"/>
      <c r="F7" s="24"/>
      <c r="G7" s="25"/>
      <c r="I7" s="28"/>
      <c r="J7" s="27"/>
    </row>
    <row r="8" spans="1:10" ht="22.5" customHeight="1" x14ac:dyDescent="0.3">
      <c r="C8" s="73"/>
      <c r="D8" s="74"/>
      <c r="E8" s="74"/>
      <c r="F8" s="74"/>
      <c r="G8" s="75"/>
      <c r="I8" s="28"/>
      <c r="J8" s="27"/>
    </row>
    <row r="9" spans="1:10" ht="22.5" customHeight="1" x14ac:dyDescent="0.3">
      <c r="C9" s="76"/>
      <c r="D9" s="77"/>
      <c r="E9" s="77"/>
      <c r="F9" s="77"/>
      <c r="G9" s="78"/>
      <c r="I9" s="28"/>
      <c r="J9" s="27"/>
    </row>
    <row r="10" spans="1:10" x14ac:dyDescent="0.3">
      <c r="I10" s="28"/>
      <c r="J10" s="27"/>
    </row>
    <row r="11" spans="1:10" x14ac:dyDescent="0.3">
      <c r="I11" s="28"/>
      <c r="J11" s="27"/>
    </row>
    <row r="12" spans="1:10" ht="42" customHeight="1" x14ac:dyDescent="0.3">
      <c r="A12" s="84" t="s">
        <v>42</v>
      </c>
      <c r="B12" s="85"/>
      <c r="C12" s="85"/>
      <c r="D12" s="85"/>
      <c r="E12" s="85"/>
      <c r="F12" s="85"/>
      <c r="G12" s="86"/>
      <c r="I12" s="28"/>
      <c r="J12" s="27"/>
    </row>
    <row r="13" spans="1:10" ht="20.100000000000001" customHeight="1" x14ac:dyDescent="0.3">
      <c r="A13" s="11" t="s">
        <v>39</v>
      </c>
      <c r="I13" s="28"/>
      <c r="J13" s="27"/>
    </row>
    <row r="14" spans="1:10" x14ac:dyDescent="0.3">
      <c r="A14" s="5" t="s">
        <v>11</v>
      </c>
      <c r="G14" s="29">
        <v>476191.18</v>
      </c>
      <c r="H14" s="2" t="s">
        <v>5</v>
      </c>
      <c r="I14" s="28"/>
      <c r="J14" s="27"/>
    </row>
    <row r="15" spans="1:10" x14ac:dyDescent="0.3">
      <c r="A15" s="26" t="s">
        <v>55</v>
      </c>
      <c r="G15" s="29">
        <v>92528.2</v>
      </c>
      <c r="H15" s="2" t="s">
        <v>5</v>
      </c>
    </row>
    <row r="16" spans="1:10" x14ac:dyDescent="0.3">
      <c r="A16" s="5" t="s">
        <v>8</v>
      </c>
      <c r="G16" s="33" t="s">
        <v>36</v>
      </c>
    </row>
    <row r="17" spans="1:10" x14ac:dyDescent="0.3">
      <c r="A17" s="5" t="s">
        <v>34</v>
      </c>
      <c r="G17" s="34">
        <v>88</v>
      </c>
      <c r="H17" s="2" t="s">
        <v>2</v>
      </c>
    </row>
    <row r="18" spans="1:10" ht="42" customHeight="1" x14ac:dyDescent="0.3">
      <c r="A18" s="79" t="s">
        <v>33</v>
      </c>
      <c r="B18" s="80"/>
      <c r="C18" s="80"/>
      <c r="D18" s="80"/>
      <c r="E18" s="80"/>
      <c r="G18" s="34"/>
      <c r="J18" s="26"/>
    </row>
    <row r="19" spans="1:10" x14ac:dyDescent="0.3">
      <c r="A19" s="5" t="s">
        <v>1</v>
      </c>
      <c r="G19" s="35" t="s">
        <v>31</v>
      </c>
    </row>
    <row r="20" spans="1:10" ht="11.25" customHeight="1" x14ac:dyDescent="0.3">
      <c r="A20" s="5"/>
    </row>
    <row r="21" spans="1:10" x14ac:dyDescent="0.3">
      <c r="A21" s="5" t="s">
        <v>21</v>
      </c>
      <c r="G21" s="29">
        <f>G15*G17/100</f>
        <v>81424.815999999992</v>
      </c>
    </row>
    <row r="22" spans="1:10" ht="11.25" customHeight="1" x14ac:dyDescent="0.3">
      <c r="A22" s="5"/>
    </row>
    <row r="23" spans="1:10" x14ac:dyDescent="0.3">
      <c r="A23" s="10" t="s">
        <v>20</v>
      </c>
      <c r="G23" s="6"/>
      <c r="H23" s="2" t="s">
        <v>2</v>
      </c>
    </row>
    <row r="24" spans="1:10" ht="16.5" customHeight="1" x14ac:dyDescent="0.3">
      <c r="G24" s="30">
        <f>G21*G23/100</f>
        <v>0</v>
      </c>
    </row>
    <row r="25" spans="1:10" ht="11.25" customHeight="1" x14ac:dyDescent="0.3"/>
    <row r="26" spans="1:10" x14ac:dyDescent="0.3">
      <c r="A26" s="5" t="s">
        <v>25</v>
      </c>
      <c r="G26" s="29">
        <f>G21+G24</f>
        <v>81424.815999999992</v>
      </c>
      <c r="H26" s="2" t="s">
        <v>5</v>
      </c>
    </row>
    <row r="27" spans="1:10" x14ac:dyDescent="0.3">
      <c r="A27" s="5" t="s">
        <v>9</v>
      </c>
      <c r="G27" s="6"/>
      <c r="H27" s="2" t="s">
        <v>2</v>
      </c>
    </row>
    <row r="28" spans="1:10" x14ac:dyDescent="0.3">
      <c r="A28" s="5" t="s">
        <v>13</v>
      </c>
      <c r="G28" s="29">
        <f>G26*G27/100</f>
        <v>0</v>
      </c>
      <c r="H28" s="2" t="s">
        <v>5</v>
      </c>
    </row>
    <row r="29" spans="1:10" ht="11.25" customHeight="1" x14ac:dyDescent="0.3"/>
    <row r="30" spans="1:10" ht="20.100000000000001" customHeight="1" x14ac:dyDescent="0.3">
      <c r="A30" s="11" t="s">
        <v>3</v>
      </c>
    </row>
    <row r="31" spans="1:10" ht="11.25" customHeight="1" x14ac:dyDescent="0.3"/>
    <row r="32" spans="1:10" x14ac:dyDescent="0.3">
      <c r="A32" s="26" t="s">
        <v>35</v>
      </c>
      <c r="F32" s="12" t="s">
        <v>24</v>
      </c>
      <c r="G32" s="6"/>
      <c r="H32" s="2" t="s">
        <v>5</v>
      </c>
    </row>
    <row r="33" spans="1:9" ht="11.25" customHeight="1" x14ac:dyDescent="0.3"/>
    <row r="34" spans="1:9" x14ac:dyDescent="0.3">
      <c r="A34" s="5" t="s">
        <v>12</v>
      </c>
      <c r="G34" s="29">
        <f>G32</f>
        <v>0</v>
      </c>
      <c r="H34" s="2" t="s">
        <v>5</v>
      </c>
    </row>
    <row r="35" spans="1:9" x14ac:dyDescent="0.3">
      <c r="A35" s="5" t="s">
        <v>10</v>
      </c>
      <c r="G35" s="6"/>
      <c r="H35" s="2" t="s">
        <v>2</v>
      </c>
    </row>
    <row r="36" spans="1:9" x14ac:dyDescent="0.3">
      <c r="A36" s="5" t="s">
        <v>14</v>
      </c>
      <c r="G36" s="29">
        <f>G34*G35/100</f>
        <v>0</v>
      </c>
      <c r="H36" s="2" t="s">
        <v>5</v>
      </c>
    </row>
    <row r="37" spans="1:9" x14ac:dyDescent="0.3">
      <c r="A37" s="5"/>
      <c r="G37" s="9"/>
    </row>
    <row r="38" spans="1:9" x14ac:dyDescent="0.3">
      <c r="A38" s="5" t="s">
        <v>29</v>
      </c>
      <c r="G38" s="29">
        <f>G26+G28+G34+G36</f>
        <v>81424.815999999992</v>
      </c>
      <c r="H38" s="2" t="s">
        <v>5</v>
      </c>
    </row>
    <row r="39" spans="1:9" x14ac:dyDescent="0.3">
      <c r="A39" s="5"/>
      <c r="G39" s="9"/>
    </row>
    <row r="40" spans="1:9" x14ac:dyDescent="0.3">
      <c r="A40" s="87" t="s">
        <v>38</v>
      </c>
      <c r="B40" s="88"/>
      <c r="C40" s="88"/>
      <c r="D40" s="88"/>
      <c r="E40" s="88"/>
      <c r="F40" s="88"/>
      <c r="G40" s="88"/>
    </row>
    <row r="41" spans="1:9" s="16" customFormat="1" ht="21" customHeight="1" x14ac:dyDescent="0.25">
      <c r="A41" s="43" t="s">
        <v>15</v>
      </c>
      <c r="B41" s="44"/>
      <c r="C41" s="44"/>
      <c r="D41" s="44"/>
      <c r="E41" s="44"/>
      <c r="F41" s="44"/>
      <c r="G41" s="45">
        <f>G26+G28+G34+G36</f>
        <v>81424.815999999992</v>
      </c>
      <c r="H41" s="16" t="s">
        <v>5</v>
      </c>
      <c r="I41" s="40"/>
    </row>
    <row r="42" spans="1:9" s="16" customFormat="1" ht="21" customHeight="1" x14ac:dyDescent="0.25">
      <c r="A42" s="43" t="s">
        <v>17</v>
      </c>
      <c r="B42" s="44"/>
      <c r="C42" s="44"/>
      <c r="D42" s="44"/>
      <c r="E42" s="44"/>
      <c r="F42" s="44"/>
      <c r="G42" s="45">
        <f>G41*0.19</f>
        <v>15470.715039999999</v>
      </c>
      <c r="H42" s="16" t="s">
        <v>5</v>
      </c>
    </row>
    <row r="43" spans="1:9" s="16" customFormat="1" ht="21" customHeight="1" x14ac:dyDescent="0.25">
      <c r="A43" s="41" t="s">
        <v>16</v>
      </c>
      <c r="B43" s="42"/>
      <c r="C43" s="42"/>
      <c r="D43" s="42"/>
      <c r="E43" s="42"/>
      <c r="F43" s="42"/>
      <c r="G43" s="46">
        <f>G41+G42</f>
        <v>96895.531039999987</v>
      </c>
      <c r="H43" s="16" t="s">
        <v>5</v>
      </c>
    </row>
    <row r="44" spans="1:9" x14ac:dyDescent="0.3">
      <c r="A44" s="5"/>
      <c r="G44" s="9"/>
    </row>
    <row r="45" spans="1:9" ht="19.5" customHeight="1" x14ac:dyDescent="0.3">
      <c r="A45" s="11" t="s">
        <v>37</v>
      </c>
    </row>
    <row r="46" spans="1:9" x14ac:dyDescent="0.3">
      <c r="A46" s="22" t="s">
        <v>26</v>
      </c>
      <c r="G46" s="6"/>
      <c r="H46" s="2" t="s">
        <v>4</v>
      </c>
    </row>
    <row r="47" spans="1:9" x14ac:dyDescent="0.3">
      <c r="A47" s="10"/>
      <c r="G47" s="29">
        <f>15*G46</f>
        <v>0</v>
      </c>
      <c r="H47" s="2" t="s">
        <v>5</v>
      </c>
    </row>
    <row r="48" spans="1:9" ht="9" customHeight="1" x14ac:dyDescent="0.3"/>
    <row r="49" spans="1:8" x14ac:dyDescent="0.3">
      <c r="A49" s="22" t="s">
        <v>27</v>
      </c>
      <c r="G49" s="6"/>
      <c r="H49" s="2" t="s">
        <v>4</v>
      </c>
    </row>
    <row r="50" spans="1:8" x14ac:dyDescent="0.3">
      <c r="A50" s="10"/>
      <c r="G50" s="29">
        <f>20*G49</f>
        <v>0</v>
      </c>
      <c r="H50" s="2" t="s">
        <v>5</v>
      </c>
    </row>
    <row r="51" spans="1:8" ht="9" customHeight="1" x14ac:dyDescent="0.3"/>
    <row r="52" spans="1:8" x14ac:dyDescent="0.3">
      <c r="A52" s="22" t="s">
        <v>28</v>
      </c>
      <c r="G52" s="6"/>
      <c r="H52" s="2" t="s">
        <v>4</v>
      </c>
    </row>
    <row r="53" spans="1:8" x14ac:dyDescent="0.3">
      <c r="G53" s="29">
        <f>30*G52</f>
        <v>0</v>
      </c>
      <c r="H53" s="2" t="s">
        <v>5</v>
      </c>
    </row>
    <row r="54" spans="1:8" x14ac:dyDescent="0.3">
      <c r="G54" s="9"/>
    </row>
    <row r="55" spans="1:8" x14ac:dyDescent="0.3">
      <c r="A55" s="87" t="s">
        <v>38</v>
      </c>
      <c r="B55" s="88"/>
      <c r="C55" s="88"/>
      <c r="D55" s="88"/>
      <c r="E55" s="88"/>
      <c r="F55" s="88"/>
      <c r="G55" s="88"/>
    </row>
    <row r="56" spans="1:8" x14ac:dyDescent="0.3">
      <c r="A56" s="49" t="s">
        <v>22</v>
      </c>
      <c r="B56" s="50"/>
      <c r="C56" s="50"/>
      <c r="D56" s="50"/>
      <c r="E56" s="50"/>
      <c r="F56" s="50"/>
      <c r="G56" s="52">
        <f>G47+G50+G53</f>
        <v>0</v>
      </c>
      <c r="H56" s="2" t="s">
        <v>5</v>
      </c>
    </row>
    <row r="57" spans="1:8" x14ac:dyDescent="0.3">
      <c r="A57" s="51" t="s">
        <v>30</v>
      </c>
      <c r="B57" s="50"/>
      <c r="C57" s="50"/>
      <c r="D57" s="50"/>
      <c r="E57" s="50"/>
      <c r="F57" s="50"/>
      <c r="G57" s="52">
        <f>G27/100*G56</f>
        <v>0</v>
      </c>
      <c r="H57" s="2" t="s">
        <v>5</v>
      </c>
    </row>
    <row r="58" spans="1:8" x14ac:dyDescent="0.3">
      <c r="A58" s="49" t="s">
        <v>17</v>
      </c>
      <c r="B58" s="50"/>
      <c r="C58" s="50"/>
      <c r="D58" s="50"/>
      <c r="E58" s="50"/>
      <c r="F58" s="50"/>
      <c r="G58" s="52">
        <f>0.19*(G56+G57)</f>
        <v>0</v>
      </c>
      <c r="H58" s="2" t="s">
        <v>5</v>
      </c>
    </row>
    <row r="59" spans="1:8" x14ac:dyDescent="0.3">
      <c r="A59" s="47" t="s">
        <v>23</v>
      </c>
      <c r="B59" s="48"/>
      <c r="C59" s="48"/>
      <c r="D59" s="48"/>
      <c r="E59" s="48"/>
      <c r="F59" s="48"/>
      <c r="G59" s="53">
        <f>G56+G57+G58</f>
        <v>0</v>
      </c>
      <c r="H59" s="2" t="s">
        <v>5</v>
      </c>
    </row>
    <row r="60" spans="1:8" x14ac:dyDescent="0.3">
      <c r="A60" s="5"/>
      <c r="G60" s="9"/>
    </row>
    <row r="61" spans="1:8" x14ac:dyDescent="0.3">
      <c r="A61" s="5"/>
      <c r="G61" s="9"/>
    </row>
    <row r="62" spans="1:8" ht="42" customHeight="1" x14ac:dyDescent="0.3">
      <c r="A62" s="84" t="s">
        <v>41</v>
      </c>
      <c r="B62" s="85"/>
      <c r="C62" s="85"/>
      <c r="D62" s="85"/>
      <c r="E62" s="85"/>
      <c r="F62" s="85"/>
      <c r="G62" s="86"/>
      <c r="H62" s="54"/>
    </row>
    <row r="63" spans="1:8" x14ac:dyDescent="0.3">
      <c r="A63" s="11" t="s">
        <v>43</v>
      </c>
    </row>
    <row r="64" spans="1:8" x14ac:dyDescent="0.3">
      <c r="A64" s="5" t="s">
        <v>11</v>
      </c>
      <c r="G64" s="29">
        <v>84500</v>
      </c>
      <c r="H64" s="2" t="s">
        <v>5</v>
      </c>
    </row>
    <row r="65" spans="1:8" ht="18.75" customHeight="1" x14ac:dyDescent="0.3">
      <c r="A65" s="26" t="s">
        <v>32</v>
      </c>
      <c r="G65" s="29">
        <v>23741.24</v>
      </c>
      <c r="H65" s="2" t="s">
        <v>5</v>
      </c>
    </row>
    <row r="66" spans="1:8" x14ac:dyDescent="0.3">
      <c r="A66" s="5" t="s">
        <v>8</v>
      </c>
      <c r="G66" s="33" t="s">
        <v>36</v>
      </c>
    </row>
    <row r="67" spans="1:8" x14ac:dyDescent="0.3">
      <c r="A67" s="5" t="s">
        <v>34</v>
      </c>
      <c r="G67" s="34">
        <v>88</v>
      </c>
      <c r="H67" s="2" t="s">
        <v>2</v>
      </c>
    </row>
    <row r="68" spans="1:8" ht="42" customHeight="1" x14ac:dyDescent="0.3">
      <c r="A68" s="79" t="s">
        <v>33</v>
      </c>
      <c r="B68" s="80"/>
      <c r="C68" s="80"/>
      <c r="D68" s="80"/>
      <c r="E68" s="80"/>
      <c r="G68" s="34"/>
    </row>
    <row r="69" spans="1:8" x14ac:dyDescent="0.3">
      <c r="A69" s="5" t="s">
        <v>1</v>
      </c>
      <c r="G69" s="35" t="s">
        <v>31</v>
      </c>
    </row>
    <row r="70" spans="1:8" x14ac:dyDescent="0.3">
      <c r="A70" s="5"/>
    </row>
    <row r="71" spans="1:8" x14ac:dyDescent="0.3">
      <c r="A71" s="5" t="s">
        <v>21</v>
      </c>
      <c r="G71" s="29">
        <f>G65*G67/100</f>
        <v>20892.2912</v>
      </c>
    </row>
    <row r="72" spans="1:8" x14ac:dyDescent="0.3">
      <c r="A72" s="5"/>
    </row>
    <row r="73" spans="1:8" x14ac:dyDescent="0.3">
      <c r="A73" s="10" t="s">
        <v>20</v>
      </c>
      <c r="G73" s="6"/>
      <c r="H73" s="2" t="s">
        <v>2</v>
      </c>
    </row>
    <row r="74" spans="1:8" x14ac:dyDescent="0.3">
      <c r="G74" s="30">
        <f>G71*G73/100</f>
        <v>0</v>
      </c>
    </row>
    <row r="76" spans="1:8" x14ac:dyDescent="0.3">
      <c r="A76" s="5" t="s">
        <v>25</v>
      </c>
      <c r="G76" s="29">
        <f>G71+G74</f>
        <v>20892.2912</v>
      </c>
      <c r="H76" s="2" t="s">
        <v>5</v>
      </c>
    </row>
    <row r="77" spans="1:8" x14ac:dyDescent="0.3">
      <c r="A77" s="5" t="s">
        <v>9</v>
      </c>
      <c r="G77" s="6"/>
      <c r="H77" s="2" t="s">
        <v>2</v>
      </c>
    </row>
    <row r="78" spans="1:8" x14ac:dyDescent="0.3">
      <c r="A78" s="5" t="s">
        <v>13</v>
      </c>
      <c r="G78" s="29">
        <f>G76*G77/100</f>
        <v>0</v>
      </c>
      <c r="H78" s="2" t="s">
        <v>5</v>
      </c>
    </row>
    <row r="80" spans="1:8" x14ac:dyDescent="0.3">
      <c r="A80" s="11" t="s">
        <v>44</v>
      </c>
    </row>
    <row r="82" spans="1:8" x14ac:dyDescent="0.3">
      <c r="A82" s="26" t="s">
        <v>35</v>
      </c>
      <c r="F82" s="12" t="s">
        <v>24</v>
      </c>
      <c r="G82" s="6"/>
      <c r="H82" s="2" t="s">
        <v>5</v>
      </c>
    </row>
    <row r="84" spans="1:8" x14ac:dyDescent="0.3">
      <c r="A84" s="5" t="s">
        <v>12</v>
      </c>
      <c r="G84" s="29">
        <f>G82</f>
        <v>0</v>
      </c>
      <c r="H84" s="2" t="s">
        <v>5</v>
      </c>
    </row>
    <row r="85" spans="1:8" x14ac:dyDescent="0.3">
      <c r="A85" s="5" t="s">
        <v>10</v>
      </c>
      <c r="G85" s="6"/>
      <c r="H85" s="2" t="s">
        <v>2</v>
      </c>
    </row>
    <row r="86" spans="1:8" x14ac:dyDescent="0.3">
      <c r="A86" s="5" t="s">
        <v>14</v>
      </c>
      <c r="G86" s="29">
        <f>G84*G85/100</f>
        <v>0</v>
      </c>
      <c r="H86" s="2" t="s">
        <v>5</v>
      </c>
    </row>
    <row r="87" spans="1:8" x14ac:dyDescent="0.3">
      <c r="A87" s="5"/>
      <c r="G87" s="9"/>
    </row>
    <row r="88" spans="1:8" x14ac:dyDescent="0.3">
      <c r="A88" s="5" t="s">
        <v>29</v>
      </c>
      <c r="G88" s="29">
        <f>G76+G78+G84+G86</f>
        <v>20892.2912</v>
      </c>
      <c r="H88" s="2" t="s">
        <v>5</v>
      </c>
    </row>
    <row r="89" spans="1:8" x14ac:dyDescent="0.3">
      <c r="A89" s="5"/>
      <c r="G89" s="9"/>
    </row>
    <row r="90" spans="1:8" x14ac:dyDescent="0.3">
      <c r="A90" s="39" t="s">
        <v>40</v>
      </c>
      <c r="G90" s="9"/>
    </row>
    <row r="91" spans="1:8" x14ac:dyDescent="0.3">
      <c r="A91" s="43" t="s">
        <v>15</v>
      </c>
      <c r="B91" s="44"/>
      <c r="C91" s="44"/>
      <c r="D91" s="44"/>
      <c r="E91" s="44"/>
      <c r="F91" s="44"/>
      <c r="G91" s="45">
        <f>G76+G78+G84+G86</f>
        <v>20892.2912</v>
      </c>
      <c r="H91" s="16" t="s">
        <v>5</v>
      </c>
    </row>
    <row r="92" spans="1:8" x14ac:dyDescent="0.3">
      <c r="A92" s="43" t="s">
        <v>17</v>
      </c>
      <c r="B92" s="44"/>
      <c r="C92" s="44"/>
      <c r="D92" s="44"/>
      <c r="E92" s="44"/>
      <c r="F92" s="44"/>
      <c r="G92" s="45">
        <f>G91*0.19</f>
        <v>3969.5353279999999</v>
      </c>
      <c r="H92" s="16" t="s">
        <v>5</v>
      </c>
    </row>
    <row r="93" spans="1:8" x14ac:dyDescent="0.3">
      <c r="A93" s="41" t="s">
        <v>16</v>
      </c>
      <c r="B93" s="42"/>
      <c r="C93" s="42"/>
      <c r="D93" s="42"/>
      <c r="E93" s="42"/>
      <c r="F93" s="42"/>
      <c r="G93" s="46">
        <f>G91+G92</f>
        <v>24861.826527999998</v>
      </c>
      <c r="H93" s="16" t="s">
        <v>5</v>
      </c>
    </row>
    <row r="94" spans="1:8" x14ac:dyDescent="0.3">
      <c r="A94" s="5"/>
      <c r="G94" s="9"/>
    </row>
    <row r="95" spans="1:8" x14ac:dyDescent="0.3">
      <c r="A95" s="11" t="s">
        <v>45</v>
      </c>
    </row>
    <row r="96" spans="1:8" x14ac:dyDescent="0.3">
      <c r="A96" s="11"/>
    </row>
    <row r="97" spans="1:8" x14ac:dyDescent="0.3">
      <c r="A97" s="22" t="s">
        <v>26</v>
      </c>
      <c r="G97" s="6"/>
      <c r="H97" s="2" t="s">
        <v>4</v>
      </c>
    </row>
    <row r="98" spans="1:8" x14ac:dyDescent="0.3">
      <c r="A98" s="10"/>
      <c r="G98" s="29">
        <f>15*G97</f>
        <v>0</v>
      </c>
      <c r="H98" s="2" t="s">
        <v>5</v>
      </c>
    </row>
    <row r="100" spans="1:8" x14ac:dyDescent="0.3">
      <c r="A100" s="22" t="s">
        <v>27</v>
      </c>
      <c r="G100" s="6"/>
      <c r="H100" s="2" t="s">
        <v>4</v>
      </c>
    </row>
    <row r="101" spans="1:8" x14ac:dyDescent="0.3">
      <c r="A101" s="10"/>
      <c r="G101" s="29">
        <f>20*G100</f>
        <v>0</v>
      </c>
      <c r="H101" s="2" t="s">
        <v>5</v>
      </c>
    </row>
    <row r="103" spans="1:8" x14ac:dyDescent="0.3">
      <c r="A103" s="22" t="s">
        <v>28</v>
      </c>
      <c r="G103" s="6"/>
      <c r="H103" s="2" t="s">
        <v>4</v>
      </c>
    </row>
    <row r="104" spans="1:8" x14ac:dyDescent="0.3">
      <c r="G104" s="29">
        <f>30*G103</f>
        <v>0</v>
      </c>
      <c r="H104" s="2" t="s">
        <v>5</v>
      </c>
    </row>
    <row r="105" spans="1:8" x14ac:dyDescent="0.3">
      <c r="G105" s="9"/>
    </row>
    <row r="106" spans="1:8" x14ac:dyDescent="0.3">
      <c r="A106" s="39" t="s">
        <v>40</v>
      </c>
      <c r="G106" s="9"/>
    </row>
    <row r="107" spans="1:8" x14ac:dyDescent="0.3">
      <c r="A107" s="49" t="s">
        <v>22</v>
      </c>
      <c r="B107" s="50"/>
      <c r="C107" s="50"/>
      <c r="D107" s="50"/>
      <c r="E107" s="50"/>
      <c r="F107" s="50"/>
      <c r="G107" s="52">
        <f>G98+G101+G104</f>
        <v>0</v>
      </c>
      <c r="H107" s="2" t="s">
        <v>5</v>
      </c>
    </row>
    <row r="108" spans="1:8" x14ac:dyDescent="0.3">
      <c r="A108" s="51" t="s">
        <v>30</v>
      </c>
      <c r="B108" s="50"/>
      <c r="C108" s="50"/>
      <c r="D108" s="50"/>
      <c r="E108" s="50"/>
      <c r="F108" s="50"/>
      <c r="G108" s="52">
        <f>G77/100*G107</f>
        <v>0</v>
      </c>
      <c r="H108" s="2" t="s">
        <v>5</v>
      </c>
    </row>
    <row r="109" spans="1:8" x14ac:dyDescent="0.3">
      <c r="A109" s="49" t="s">
        <v>17</v>
      </c>
      <c r="B109" s="50"/>
      <c r="C109" s="50"/>
      <c r="D109" s="50"/>
      <c r="E109" s="50"/>
      <c r="F109" s="50"/>
      <c r="G109" s="52">
        <f>0.19*(G107+G108)</f>
        <v>0</v>
      </c>
      <c r="H109" s="2" t="s">
        <v>5</v>
      </c>
    </row>
    <row r="110" spans="1:8" x14ac:dyDescent="0.3">
      <c r="A110" s="47" t="s">
        <v>23</v>
      </c>
      <c r="B110" s="48"/>
      <c r="C110" s="48"/>
      <c r="D110" s="48"/>
      <c r="E110" s="48"/>
      <c r="F110" s="48"/>
      <c r="G110" s="53">
        <f>G107+G108+G109</f>
        <v>0</v>
      </c>
      <c r="H110" s="2" t="s">
        <v>5</v>
      </c>
    </row>
    <row r="111" spans="1:8" x14ac:dyDescent="0.3">
      <c r="A111" s="5"/>
      <c r="G111" s="9"/>
    </row>
    <row r="112" spans="1:8" x14ac:dyDescent="0.3">
      <c r="A112" s="5"/>
      <c r="G112" s="9"/>
    </row>
    <row r="113" spans="1:8" ht="42" customHeight="1" x14ac:dyDescent="0.3">
      <c r="A113" s="84" t="s">
        <v>49</v>
      </c>
      <c r="B113" s="85"/>
      <c r="C113" s="85"/>
      <c r="D113" s="85"/>
      <c r="E113" s="85"/>
      <c r="F113" s="85"/>
      <c r="G113" s="86"/>
      <c r="H113" s="54"/>
    </row>
    <row r="114" spans="1:8" x14ac:dyDescent="0.3">
      <c r="A114" s="11" t="s">
        <v>46</v>
      </c>
    </row>
    <row r="115" spans="1:8" x14ac:dyDescent="0.3">
      <c r="A115" s="5" t="s">
        <v>11</v>
      </c>
      <c r="G115" s="29">
        <v>1338420.17</v>
      </c>
      <c r="H115" s="2" t="s">
        <v>5</v>
      </c>
    </row>
    <row r="116" spans="1:8" x14ac:dyDescent="0.3">
      <c r="A116" s="26" t="s">
        <v>32</v>
      </c>
      <c r="G116" s="29">
        <v>209165.66</v>
      </c>
      <c r="H116" s="2" t="s">
        <v>5</v>
      </c>
    </row>
    <row r="117" spans="1:8" x14ac:dyDescent="0.3">
      <c r="A117" s="5" t="s">
        <v>8</v>
      </c>
      <c r="G117" s="33" t="s">
        <v>36</v>
      </c>
    </row>
    <row r="118" spans="1:8" x14ac:dyDescent="0.3">
      <c r="A118" s="5" t="s">
        <v>34</v>
      </c>
      <c r="G118" s="34">
        <v>88</v>
      </c>
      <c r="H118" s="2" t="s">
        <v>2</v>
      </c>
    </row>
    <row r="119" spans="1:8" ht="42" customHeight="1" x14ac:dyDescent="0.3">
      <c r="A119" s="79" t="s">
        <v>33</v>
      </c>
      <c r="B119" s="80"/>
      <c r="C119" s="80"/>
      <c r="D119" s="80"/>
      <c r="E119" s="80"/>
      <c r="G119" s="34"/>
    </row>
    <row r="120" spans="1:8" x14ac:dyDescent="0.3">
      <c r="A120" s="5" t="s">
        <v>1</v>
      </c>
      <c r="G120" s="35" t="s">
        <v>31</v>
      </c>
    </row>
    <row r="121" spans="1:8" x14ac:dyDescent="0.3">
      <c r="A121" s="5"/>
    </row>
    <row r="122" spans="1:8" x14ac:dyDescent="0.3">
      <c r="A122" s="5" t="s">
        <v>21</v>
      </c>
      <c r="G122" s="29">
        <f>G116*G118/100</f>
        <v>184065.78080000001</v>
      </c>
    </row>
    <row r="123" spans="1:8" x14ac:dyDescent="0.3">
      <c r="A123" s="5"/>
    </row>
    <row r="124" spans="1:8" x14ac:dyDescent="0.3">
      <c r="A124" s="10" t="s">
        <v>20</v>
      </c>
      <c r="G124" s="6"/>
      <c r="H124" s="2" t="s">
        <v>2</v>
      </c>
    </row>
    <row r="125" spans="1:8" x14ac:dyDescent="0.3">
      <c r="G125" s="30">
        <f>G122*G124/100</f>
        <v>0</v>
      </c>
    </row>
    <row r="127" spans="1:8" x14ac:dyDescent="0.3">
      <c r="A127" s="5" t="s">
        <v>25</v>
      </c>
      <c r="G127" s="29">
        <f>G122+G125</f>
        <v>184065.78080000001</v>
      </c>
      <c r="H127" s="2" t="s">
        <v>5</v>
      </c>
    </row>
    <row r="128" spans="1:8" x14ac:dyDescent="0.3">
      <c r="A128" s="5" t="s">
        <v>9</v>
      </c>
      <c r="G128" s="6"/>
      <c r="H128" s="2" t="s">
        <v>2</v>
      </c>
    </row>
    <row r="129" spans="1:8" x14ac:dyDescent="0.3">
      <c r="A129" s="5" t="s">
        <v>13</v>
      </c>
      <c r="G129" s="29">
        <f>G127*G128/100</f>
        <v>0</v>
      </c>
      <c r="H129" s="2" t="s">
        <v>5</v>
      </c>
    </row>
    <row r="131" spans="1:8" x14ac:dyDescent="0.3">
      <c r="A131" s="11" t="s">
        <v>47</v>
      </c>
    </row>
    <row r="133" spans="1:8" x14ac:dyDescent="0.3">
      <c r="A133" s="26" t="s">
        <v>35</v>
      </c>
      <c r="F133" s="12" t="s">
        <v>24</v>
      </c>
      <c r="G133" s="6"/>
      <c r="H133" s="2" t="s">
        <v>5</v>
      </c>
    </row>
    <row r="135" spans="1:8" x14ac:dyDescent="0.3">
      <c r="A135" s="5" t="s">
        <v>12</v>
      </c>
      <c r="G135" s="29">
        <f>G133</f>
        <v>0</v>
      </c>
      <c r="H135" s="2" t="s">
        <v>5</v>
      </c>
    </row>
    <row r="136" spans="1:8" x14ac:dyDescent="0.3">
      <c r="A136" s="5" t="s">
        <v>10</v>
      </c>
      <c r="G136" s="6"/>
      <c r="H136" s="2" t="s">
        <v>2</v>
      </c>
    </row>
    <row r="137" spans="1:8" x14ac:dyDescent="0.3">
      <c r="A137" s="5" t="s">
        <v>14</v>
      </c>
      <c r="G137" s="29">
        <f>G135*G136/100</f>
        <v>0</v>
      </c>
      <c r="H137" s="2" t="s">
        <v>5</v>
      </c>
    </row>
    <row r="138" spans="1:8" x14ac:dyDescent="0.3">
      <c r="A138" s="5"/>
      <c r="G138" s="9"/>
    </row>
    <row r="139" spans="1:8" x14ac:dyDescent="0.3">
      <c r="A139" s="5" t="s">
        <v>29</v>
      </c>
      <c r="G139" s="29">
        <f>G127+G129+G135+G137</f>
        <v>184065.78080000001</v>
      </c>
      <c r="H139" s="2" t="s">
        <v>5</v>
      </c>
    </row>
    <row r="140" spans="1:8" x14ac:dyDescent="0.3">
      <c r="A140" s="5"/>
      <c r="G140" s="9"/>
    </row>
    <row r="141" spans="1:8" x14ac:dyDescent="0.3">
      <c r="A141" s="39" t="s">
        <v>54</v>
      </c>
      <c r="G141" s="9"/>
    </row>
    <row r="142" spans="1:8" x14ac:dyDescent="0.3">
      <c r="A142" s="43" t="s">
        <v>15</v>
      </c>
      <c r="B142" s="44"/>
      <c r="C142" s="44"/>
      <c r="D142" s="44"/>
      <c r="E142" s="44"/>
      <c r="F142" s="44"/>
      <c r="G142" s="45">
        <f>G127+G129+G135+G137</f>
        <v>184065.78080000001</v>
      </c>
      <c r="H142" s="16" t="s">
        <v>5</v>
      </c>
    </row>
    <row r="143" spans="1:8" x14ac:dyDescent="0.3">
      <c r="A143" s="43" t="s">
        <v>17</v>
      </c>
      <c r="B143" s="44"/>
      <c r="C143" s="44"/>
      <c r="D143" s="44"/>
      <c r="E143" s="44"/>
      <c r="F143" s="44"/>
      <c r="G143" s="45">
        <f>G142*0.19</f>
        <v>34972.498352000002</v>
      </c>
      <c r="H143" s="16" t="s">
        <v>5</v>
      </c>
    </row>
    <row r="144" spans="1:8" x14ac:dyDescent="0.3">
      <c r="A144" s="41" t="s">
        <v>16</v>
      </c>
      <c r="B144" s="42"/>
      <c r="C144" s="42"/>
      <c r="D144" s="42"/>
      <c r="E144" s="42"/>
      <c r="F144" s="42"/>
      <c r="G144" s="46">
        <f>G142+G143</f>
        <v>219038.279152</v>
      </c>
      <c r="H144" s="16" t="s">
        <v>5</v>
      </c>
    </row>
    <row r="145" spans="1:8" x14ac:dyDescent="0.3">
      <c r="A145" s="5"/>
      <c r="G145" s="9"/>
    </row>
    <row r="146" spans="1:8" x14ac:dyDescent="0.3">
      <c r="A146" s="11" t="s">
        <v>48</v>
      </c>
    </row>
    <row r="147" spans="1:8" x14ac:dyDescent="0.3">
      <c r="A147" s="22" t="s">
        <v>26</v>
      </c>
      <c r="G147" s="6"/>
      <c r="H147" s="2" t="s">
        <v>4</v>
      </c>
    </row>
    <row r="148" spans="1:8" x14ac:dyDescent="0.3">
      <c r="A148" s="10"/>
      <c r="G148" s="29">
        <f>15*G147</f>
        <v>0</v>
      </c>
      <c r="H148" s="2" t="s">
        <v>5</v>
      </c>
    </row>
    <row r="150" spans="1:8" x14ac:dyDescent="0.3">
      <c r="A150" s="22" t="s">
        <v>27</v>
      </c>
      <c r="G150" s="6"/>
      <c r="H150" s="2" t="s">
        <v>4</v>
      </c>
    </row>
    <row r="151" spans="1:8" x14ac:dyDescent="0.3">
      <c r="A151" s="10"/>
      <c r="G151" s="29">
        <f>20*G150</f>
        <v>0</v>
      </c>
      <c r="H151" s="2" t="s">
        <v>5</v>
      </c>
    </row>
    <row r="153" spans="1:8" x14ac:dyDescent="0.3">
      <c r="A153" s="22" t="s">
        <v>28</v>
      </c>
      <c r="G153" s="6"/>
      <c r="H153" s="2" t="s">
        <v>4</v>
      </c>
    </row>
    <row r="154" spans="1:8" x14ac:dyDescent="0.3">
      <c r="G154" s="29">
        <f>30*G153</f>
        <v>0</v>
      </c>
      <c r="H154" s="2" t="s">
        <v>5</v>
      </c>
    </row>
    <row r="155" spans="1:8" x14ac:dyDescent="0.3">
      <c r="G155" s="9"/>
    </row>
    <row r="156" spans="1:8" x14ac:dyDescent="0.3">
      <c r="A156" s="39" t="s">
        <v>54</v>
      </c>
      <c r="G156" s="9"/>
    </row>
    <row r="157" spans="1:8" x14ac:dyDescent="0.3">
      <c r="A157" s="49" t="s">
        <v>22</v>
      </c>
      <c r="B157" s="50"/>
      <c r="C157" s="50"/>
      <c r="D157" s="50"/>
      <c r="E157" s="50"/>
      <c r="F157" s="50"/>
      <c r="G157" s="52">
        <f>G148+G151+G154</f>
        <v>0</v>
      </c>
      <c r="H157" s="2" t="s">
        <v>5</v>
      </c>
    </row>
    <row r="158" spans="1:8" x14ac:dyDescent="0.3">
      <c r="A158" s="51" t="s">
        <v>30</v>
      </c>
      <c r="B158" s="50"/>
      <c r="C158" s="50"/>
      <c r="D158" s="50"/>
      <c r="E158" s="50"/>
      <c r="F158" s="50"/>
      <c r="G158" s="52">
        <f>G128/100*G157</f>
        <v>0</v>
      </c>
      <c r="H158" s="2" t="s">
        <v>5</v>
      </c>
    </row>
    <row r="159" spans="1:8" x14ac:dyDescent="0.3">
      <c r="A159" s="49" t="s">
        <v>17</v>
      </c>
      <c r="B159" s="50"/>
      <c r="C159" s="50"/>
      <c r="D159" s="50"/>
      <c r="E159" s="50"/>
      <c r="F159" s="50"/>
      <c r="G159" s="52">
        <f>0.19*(G157+G158)</f>
        <v>0</v>
      </c>
      <c r="H159" s="2" t="s">
        <v>5</v>
      </c>
    </row>
    <row r="160" spans="1:8" x14ac:dyDescent="0.3">
      <c r="A160" s="47" t="s">
        <v>23</v>
      </c>
      <c r="B160" s="48"/>
      <c r="C160" s="48"/>
      <c r="D160" s="48"/>
      <c r="E160" s="48"/>
      <c r="F160" s="48"/>
      <c r="G160" s="53">
        <f>G157+G158+G159</f>
        <v>0</v>
      </c>
      <c r="H160" s="2" t="s">
        <v>5</v>
      </c>
    </row>
    <row r="161" spans="1:8" ht="17.25" thickBot="1" x14ac:dyDescent="0.35">
      <c r="A161" s="5"/>
      <c r="G161" s="9"/>
    </row>
    <row r="162" spans="1:8" ht="42" customHeight="1" thickBot="1" x14ac:dyDescent="0.35">
      <c r="A162" s="81" t="s">
        <v>50</v>
      </c>
      <c r="B162" s="82"/>
      <c r="C162" s="82"/>
      <c r="D162" s="82"/>
      <c r="E162" s="82"/>
      <c r="F162" s="82"/>
      <c r="G162" s="83"/>
      <c r="H162" s="54"/>
    </row>
    <row r="163" spans="1:8" ht="17.25" thickBot="1" x14ac:dyDescent="0.35">
      <c r="A163" s="5"/>
      <c r="G163" s="9"/>
    </row>
    <row r="164" spans="1:8" x14ac:dyDescent="0.3">
      <c r="A164" s="13" t="s">
        <v>51</v>
      </c>
      <c r="B164" s="14"/>
      <c r="C164" s="14"/>
      <c r="D164" s="14"/>
      <c r="E164" s="14"/>
      <c r="F164" s="15"/>
      <c r="G164" s="36">
        <f>G41+G91+G142</f>
        <v>286382.88800000004</v>
      </c>
      <c r="H164" s="16" t="s">
        <v>5</v>
      </c>
    </row>
    <row r="165" spans="1:8" x14ac:dyDescent="0.3">
      <c r="A165" s="17" t="s">
        <v>17</v>
      </c>
      <c r="B165" s="16"/>
      <c r="C165" s="16"/>
      <c r="D165" s="16"/>
      <c r="E165" s="16"/>
      <c r="F165" s="18"/>
      <c r="G165" s="31">
        <f>G164*0.19</f>
        <v>54412.748720000011</v>
      </c>
      <c r="H165" s="16" t="s">
        <v>5</v>
      </c>
    </row>
    <row r="166" spans="1:8" ht="17.25" thickBot="1" x14ac:dyDescent="0.35">
      <c r="A166" s="19" t="s">
        <v>52</v>
      </c>
      <c r="B166" s="20"/>
      <c r="C166" s="20"/>
      <c r="D166" s="20"/>
      <c r="E166" s="20"/>
      <c r="F166" s="21"/>
      <c r="G166" s="32">
        <f>G164+G165</f>
        <v>340795.63672000007</v>
      </c>
      <c r="H166" s="16" t="s">
        <v>5</v>
      </c>
    </row>
    <row r="167" spans="1:8" x14ac:dyDescent="0.3">
      <c r="A167" s="37"/>
      <c r="B167" s="16"/>
      <c r="C167" s="16"/>
      <c r="D167" s="16"/>
      <c r="E167" s="16"/>
      <c r="F167" s="16"/>
      <c r="G167" s="38"/>
      <c r="H167" s="16"/>
    </row>
    <row r="168" spans="1:8" ht="17.25" thickBot="1" x14ac:dyDescent="0.35">
      <c r="A168" s="11" t="s">
        <v>53</v>
      </c>
    </row>
    <row r="169" spans="1:8" x14ac:dyDescent="0.3">
      <c r="A169" s="56" t="s">
        <v>22</v>
      </c>
      <c r="B169" s="57"/>
      <c r="C169" s="57"/>
      <c r="D169" s="57"/>
      <c r="E169" s="57"/>
      <c r="F169" s="57"/>
      <c r="G169" s="62">
        <f>(G56+G107+G157)/3</f>
        <v>0</v>
      </c>
      <c r="H169" s="2" t="s">
        <v>5</v>
      </c>
    </row>
    <row r="170" spans="1:8" x14ac:dyDescent="0.3">
      <c r="A170" s="58" t="s">
        <v>30</v>
      </c>
      <c r="B170" s="55"/>
      <c r="C170" s="55"/>
      <c r="D170" s="55"/>
      <c r="E170" s="55"/>
      <c r="F170" s="55"/>
      <c r="G170" s="63">
        <f>(G57+G108+G158)/3</f>
        <v>0</v>
      </c>
      <c r="H170" s="2" t="s">
        <v>5</v>
      </c>
    </row>
    <row r="171" spans="1:8" x14ac:dyDescent="0.3">
      <c r="A171" s="59" t="s">
        <v>17</v>
      </c>
      <c r="B171" s="55"/>
      <c r="C171" s="55"/>
      <c r="D171" s="55"/>
      <c r="E171" s="55"/>
      <c r="F171" s="55"/>
      <c r="G171" s="63">
        <f>0.19*(G169+G170)</f>
        <v>0</v>
      </c>
      <c r="H171" s="2" t="s">
        <v>5</v>
      </c>
    </row>
    <row r="172" spans="1:8" ht="17.25" thickBot="1" x14ac:dyDescent="0.35">
      <c r="A172" s="60" t="s">
        <v>23</v>
      </c>
      <c r="B172" s="61"/>
      <c r="C172" s="61"/>
      <c r="D172" s="61"/>
      <c r="E172" s="61"/>
      <c r="F172" s="61"/>
      <c r="G172" s="64">
        <f>G169+G170+G171</f>
        <v>0</v>
      </c>
      <c r="H172" s="2" t="s">
        <v>5</v>
      </c>
    </row>
    <row r="173" spans="1:8" x14ac:dyDescent="0.3">
      <c r="A173" s="37"/>
      <c r="B173" s="16"/>
      <c r="C173" s="16"/>
      <c r="D173" s="16"/>
      <c r="E173" s="16"/>
      <c r="F173" s="16"/>
      <c r="G173" s="38"/>
      <c r="H173" s="16"/>
    </row>
    <row r="174" spans="1:8" x14ac:dyDescent="0.3">
      <c r="C174" s="4"/>
    </row>
    <row r="175" spans="1:8" ht="66.75" customHeight="1" x14ac:dyDescent="0.3">
      <c r="A175" s="7"/>
      <c r="B175" s="8"/>
      <c r="C175" s="67"/>
      <c r="D175" s="68"/>
      <c r="E175" s="68"/>
      <c r="F175" s="68"/>
      <c r="G175" s="68"/>
      <c r="H175" s="69"/>
    </row>
    <row r="176" spans="1:8" x14ac:dyDescent="0.3">
      <c r="A176" s="3" t="s">
        <v>6</v>
      </c>
      <c r="B176" s="3"/>
      <c r="C176" s="3" t="s">
        <v>7</v>
      </c>
    </row>
  </sheetData>
  <sheetProtection algorithmName="SHA-512" hashValue="8NhRh9rOGsGI+4FW6m9mzEpp4SivnqatXke3OUuDgMwzgXZEd0TUCpyqQ2tb7GnrlJrwFUlMzIwnFwSSfAMENw==" saltValue="GdhOBSX5Z3euMUC7/8bgtA==" spinCount="100000" sheet="1" selectLockedCells="1"/>
  <mergeCells count="16">
    <mergeCell ref="A2:H2"/>
    <mergeCell ref="A3:H3"/>
    <mergeCell ref="C175:H175"/>
    <mergeCell ref="C5:G5"/>
    <mergeCell ref="C6:G6"/>
    <mergeCell ref="C8:G8"/>
    <mergeCell ref="C9:G9"/>
    <mergeCell ref="A18:E18"/>
    <mergeCell ref="A68:E68"/>
    <mergeCell ref="A162:G162"/>
    <mergeCell ref="A119:E119"/>
    <mergeCell ref="A12:G12"/>
    <mergeCell ref="A40:G40"/>
    <mergeCell ref="A55:G55"/>
    <mergeCell ref="A62:G62"/>
    <mergeCell ref="A113:G113"/>
  </mergeCells>
  <printOptions horizontalCentered="1"/>
  <pageMargins left="1.1023622047244095" right="0.70866141732283472" top="0.59055118110236227" bottom="0.59055118110236227" header="0.31496062992125984" footer="0.31496062992125984"/>
  <pageSetup paperSize="9" scale="70" orientation="portrait" r:id="rId1"/>
  <headerFooter>
    <oddHeader>&amp;L&amp;"Arial Narrow,Standard"&amp;10Waldbühne Jonsdorf - Gerhart-Hauptmann-Theater Zittau
Offenes Verfahren Fachplanung Technische Ausrüstung AG 4,5,7&amp;R&amp;"Arial Narrow,Standard"&amp;10Honorarformblatt</oddHeader>
    <oddFooter>&amp;C&amp;"Arial Narrow,Standard"&amp;10Seite &amp;P/&amp;N</oddFooter>
  </headerFooter>
  <rowBreaks count="3" manualBreakCount="3">
    <brk id="60" max="7" man="1"/>
    <brk id="111" max="7" man="1"/>
    <brk id="1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FPL TA2</vt:lpstr>
      <vt:lpstr>'Honorar FPL TA2'!Druckbereich</vt:lpstr>
      <vt:lpstr>'Honorar FPL TA2'!Drucktitel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2024-04-29T09:53:45Z</cp:lastPrinted>
  <dcterms:created xsi:type="dcterms:W3CDTF">2019-06-19T12:17:42Z</dcterms:created>
  <dcterms:modified xsi:type="dcterms:W3CDTF">2024-05-03T14:18:39Z</dcterms:modified>
</cp:coreProperties>
</file>