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kte auf NB02\VgV SCHKeu SSH\VGV SCHKeu SSH TA\TA Preisblatt\"/>
    </mc:Choice>
  </mc:AlternateContent>
  <xr:revisionPtr revIDLastSave="0" documentId="13_ncr:1_{B5901DAA-EC73-48EC-9626-B6E354FA61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eisblatt Honorarang 123458" sheetId="4" r:id="rId1"/>
  </sheets>
  <definedNames>
    <definedName name="_xlnm.Print_Area" localSheetId="0">'Preisblatt Honorarang 123458'!$A$1:$M$192</definedName>
    <definedName name="_xlnm.Print_Titles" localSheetId="0">'Preisblatt Honorarang 123458'!$1:$8</definedName>
  </definedNames>
  <calcPr calcId="181029"/>
</workbook>
</file>

<file path=xl/calcChain.xml><?xml version="1.0" encoding="utf-8"?>
<calcChain xmlns="http://schemas.openxmlformats.org/spreadsheetml/2006/main">
  <c r="J143" i="4" l="1"/>
  <c r="J151" i="4" s="1"/>
  <c r="L151" i="4" s="1"/>
  <c r="J186" i="4"/>
  <c r="L186" i="4" s="1"/>
  <c r="L184" i="4"/>
  <c r="L182" i="4"/>
  <c r="L180" i="4"/>
  <c r="L178" i="4"/>
  <c r="J124" i="4"/>
  <c r="J132" i="4" s="1"/>
  <c r="J105" i="4"/>
  <c r="J113" i="4" s="1"/>
  <c r="L113" i="4" s="1"/>
  <c r="J86" i="4"/>
  <c r="J94" i="4" s="1"/>
  <c r="J67" i="4"/>
  <c r="J29" i="4"/>
  <c r="J37" i="4" s="1"/>
  <c r="L37" i="4" s="1"/>
  <c r="J48" i="4"/>
  <c r="J56" i="4" s="1"/>
  <c r="J167" i="4" l="1"/>
  <c r="L94" i="4"/>
  <c r="J75" i="4"/>
  <c r="L75" i="4" s="1"/>
  <c r="L132" i="4"/>
  <c r="L56" i="4"/>
  <c r="J165" i="4"/>
  <c r="L165" i="4" s="1"/>
  <c r="J161" i="4"/>
  <c r="L161" i="4" s="1"/>
  <c r="J163" i="4"/>
  <c r="L163" i="4" s="1"/>
  <c r="J157" i="4"/>
  <c r="L157" i="4" s="1"/>
  <c r="J155" i="4"/>
  <c r="L155" i="4" s="1"/>
  <c r="L167" i="4" l="1"/>
  <c r="J159" i="4"/>
  <c r="L159" i="4" s="1"/>
  <c r="J170" i="4" l="1"/>
  <c r="J172" i="4" s="1"/>
  <c r="J174" i="4" s="1"/>
  <c r="L170" i="4" l="1"/>
  <c r="L174" i="4"/>
  <c r="L172" i="4"/>
</calcChain>
</file>

<file path=xl/sharedStrings.xml><?xml version="1.0" encoding="utf-8"?>
<sst xmlns="http://schemas.openxmlformats.org/spreadsheetml/2006/main" count="272" uniqueCount="123">
  <si>
    <t>Bieter:</t>
  </si>
  <si>
    <t>€ / h</t>
  </si>
  <si>
    <t xml:space="preserve">Zu- oder Abschlag (EuGH-Urteil) bezogen auf Grundhonorar </t>
  </si>
  <si>
    <t>Nebenkosten</t>
  </si>
  <si>
    <t>v.H.</t>
  </si>
  <si>
    <t xml:space="preserve">€ </t>
  </si>
  <si>
    <t>Honorar § 55 HOAI</t>
  </si>
  <si>
    <t>Stundensätze:</t>
  </si>
  <si>
    <t>€</t>
  </si>
  <si>
    <t>ergibt 100 % Grundhonorar (netto)</t>
  </si>
  <si>
    <t>Vorgabe: HZ II, ausgehend vom Mindestsatz</t>
  </si>
  <si>
    <t xml:space="preserve">In diesem Formblatt sind die frei anzubietenden Honorarbestandteile aufgeführt. Es ist vom Bieter bzw. der </t>
  </si>
  <si>
    <t>Bietergemeinschaft auszufüllen und zu unterschreiben. Eine fehlende Unterschrift führt zur Nichtbewertung</t>
  </si>
  <si>
    <t>Ort/Datum</t>
  </si>
  <si>
    <t>des Angebotes. Diese angebotenen Honorarbestandteile werden im Auftragsfall Vertragsbestandteil.</t>
  </si>
  <si>
    <t>Vertragsgrundlage sind die dem Verfahren zugeordneten Verträge über die Planung der Technischen Anlagen</t>
  </si>
  <si>
    <t>mit dem Rahmenvertrag inkl. der zugehörigen Anlagen.</t>
  </si>
  <si>
    <t>Ich/Wir biete(n) die Ausführung der im Ingenieurvertrag über die Planung der Technischen Anlagen beschriebenen</t>
  </si>
  <si>
    <t>Leistungen zu folgendem Honorar entsprechend der in den Verträgen beschriebenen Vergütungsregelungen an.</t>
  </si>
  <si>
    <t>Zwischensumme</t>
  </si>
  <si>
    <t>des Bieters in Textform</t>
  </si>
  <si>
    <t>Abschlag</t>
  </si>
  <si>
    <t>Zuschlag</t>
  </si>
  <si>
    <t>Name des Vertretungsberechtigten</t>
  </si>
  <si>
    <t>%</t>
  </si>
  <si>
    <t>Honorar Anlagengruppe 1 Abwasser-, Wasser-, Gasanlagen (Nr. 1 gem. § 53 Abs. 2 HOAI)</t>
  </si>
  <si>
    <t>Ansatz für anrechenbare Kosten auf Basis der Kostenabschätzung des AG</t>
  </si>
  <si>
    <t>Kostenabschätzung Kosten für ALG 1 (netto):</t>
  </si>
  <si>
    <t>Honorar Anlagengruppe 2 Wärmeversorgungsanlagen (Nr. 2 gem. § 53 Abs. 2 HOAI)</t>
  </si>
  <si>
    <t xml:space="preserve">Kostenabschätzung Kosten für ALG 3 (netto): </t>
  </si>
  <si>
    <t>Kostenabschätzung Kosten für ALG 2 (netto):</t>
  </si>
  <si>
    <t>Honorar Anlagengruppe 3 Lufttechnische Anlagen (Nr. 3 gem. § 53 Abs. 2 HOAI)</t>
  </si>
  <si>
    <t>Zusammenfassung</t>
  </si>
  <si>
    <t>ergibt Grundhonorar Anlagengruppe 1 incl. Zu- oder Abschläge in Höhe von</t>
  </si>
  <si>
    <t>ergibt Grundhonorar Anlagengruppe 2 incl. Zu- oder Abschläge in Höhe von</t>
  </si>
  <si>
    <t>ergibt Grundhonorar Anlagengruppe 3 incl. Zu- oder Abschläge in Höhe von</t>
  </si>
  <si>
    <t xml:space="preserve">Grundhonorar Anlagengruppe 2 incl. Zu- oder Abschläge </t>
  </si>
  <si>
    <t xml:space="preserve">Grundhonorar Anlagengruppe 1 incl. Zu- oder Abschläge </t>
  </si>
  <si>
    <t xml:space="preserve">Grundhonorar Anlagengruppe 3 incl. Zu- oder Abschläge </t>
  </si>
  <si>
    <t>Inhaber/Geschäftsführer</t>
  </si>
  <si>
    <t>Dipl.-Ing., Master (Projektleiter des Auftragnehmers)</t>
  </si>
  <si>
    <t>Mitarbeiter Bachelor, Ingenieur, Techniker</t>
  </si>
  <si>
    <t>Technische Sachbearbeiter, Zeichner, sonstige Mitarbeiter</t>
  </si>
  <si>
    <t>Mittelsumme Stundensatz</t>
  </si>
  <si>
    <t>2</t>
  </si>
  <si>
    <t>1.1</t>
  </si>
  <si>
    <t>1.2</t>
  </si>
  <si>
    <t>1.3</t>
  </si>
  <si>
    <t>1.4</t>
  </si>
  <si>
    <t>2.1</t>
  </si>
  <si>
    <t>2.2</t>
  </si>
  <si>
    <t>2.3</t>
  </si>
  <si>
    <t>2.4</t>
  </si>
  <si>
    <t>3</t>
  </si>
  <si>
    <t>3.1</t>
  </si>
  <si>
    <t>3.2</t>
  </si>
  <si>
    <t>3.3</t>
  </si>
  <si>
    <t>3.4</t>
  </si>
  <si>
    <t>4</t>
  </si>
  <si>
    <t>4.1</t>
  </si>
  <si>
    <t>4.2</t>
  </si>
  <si>
    <t>4.3</t>
  </si>
  <si>
    <t>5</t>
  </si>
  <si>
    <t>5.1</t>
  </si>
  <si>
    <t>5.2</t>
  </si>
  <si>
    <t>5.3</t>
  </si>
  <si>
    <t>5.4</t>
  </si>
  <si>
    <t>6</t>
  </si>
  <si>
    <t>7</t>
  </si>
  <si>
    <t>8</t>
  </si>
  <si>
    <t>9</t>
  </si>
  <si>
    <t>10</t>
  </si>
  <si>
    <t>Lph. 2 - 8</t>
  </si>
  <si>
    <t>4.4</t>
  </si>
  <si>
    <t>Honorar Anlagengruppe 4 Starkstromanlagen (Nr. 4 gem. § 53 Abs. 2 HOAI)</t>
  </si>
  <si>
    <t xml:space="preserve">Kostenabschätzung Kosten für ALG 4 (netto): </t>
  </si>
  <si>
    <t>ergibt Grundhonorar Anlagengruppe 4 incl. Zu- oder Abschläge in Höhe von</t>
  </si>
  <si>
    <t>Honorar Anlagengruppe 5 Fernmelde- und informationstechnische Anlagen (Nr. 5 gem. § 53 Abs. 2 HOAI)</t>
  </si>
  <si>
    <t xml:space="preserve">Kostenabschätzung Kosten für ALG 5 (netto): </t>
  </si>
  <si>
    <t>ergibt Grundhonorar Lph. 2 - 8 insgesamt</t>
  </si>
  <si>
    <t>ergibt Grundhonorar Anlagengruppe 5 incl. Zu- oder Abschläge in Höhe von</t>
  </si>
  <si>
    <t>6.1</t>
  </si>
  <si>
    <t>6.2</t>
  </si>
  <si>
    <t>6.3</t>
  </si>
  <si>
    <t>6.4</t>
  </si>
  <si>
    <t>Honorar Anlagengruppe 8 Gebäudeautomation (Nr. 8 gem. § 53 Abs. 2 HOAI)</t>
  </si>
  <si>
    <t xml:space="preserve">Kostenabschätzung Kosten für ALG 8 (netto): </t>
  </si>
  <si>
    <t>ergibt Grundhonorar Anlagengruppe 8 incl. Zu- oder Abschläge in Höhe von</t>
  </si>
  <si>
    <t>7.1</t>
  </si>
  <si>
    <t>7.2</t>
  </si>
  <si>
    <t>7.3</t>
  </si>
  <si>
    <t>7.4</t>
  </si>
  <si>
    <t xml:space="preserve">Grundhonorar Anlagengruppe 4 incl. Zu- oder Abschläge </t>
  </si>
  <si>
    <t xml:space="preserve">Grundhonorar Anlagengruppe 5 incl. Zu- oder Abschläge </t>
  </si>
  <si>
    <t xml:space="preserve">Grundhonorar Anlagengruppe 8 incl. Zu- oder Abschläge </t>
  </si>
  <si>
    <t>11</t>
  </si>
  <si>
    <t>Gesamthonorar Fachplanung Technische Ausrüstung ALG 1, 2, 3, 4, 5, 8</t>
  </si>
  <si>
    <t>12</t>
  </si>
  <si>
    <t>netto</t>
  </si>
  <si>
    <t>brutto</t>
  </si>
  <si>
    <t>VgV: Neubau einer Sportschwimmhalle in Schkeuditz</t>
  </si>
  <si>
    <t>Leistung Fachplanung Technische Ausrüstung, Anlagengruppen 1, 2, 3, 4, 5, 7, 8</t>
  </si>
  <si>
    <t xml:space="preserve">Preisblatt Honorarangebot Fachplanung Technische Ausrüstung Anlagengruppe 1, 2, 3, 4, 5, 7, 8                                                                                     </t>
  </si>
  <si>
    <t>Vorgabe: HZ III, ausgehend vom Mindestsatz</t>
  </si>
  <si>
    <t>Honorar Anlagengruppe 7 Nutzungsspezifische und verfahrenstechnische Anlagen (Nr. 7 gem. § 53 Abs. 2 HOAI)</t>
  </si>
  <si>
    <t>ergibt Grundhonorar Anlagengruppe 7 incl. Zu- oder Abschläge in Höhe von</t>
  </si>
  <si>
    <t xml:space="preserve">Kostenabschätzung Kosten für ALG 7 (netto): </t>
  </si>
  <si>
    <t xml:space="preserve">Grundhonorar Anlagengruppe 7 incl. Zu- oder Abschläge </t>
  </si>
  <si>
    <t>8.1</t>
  </si>
  <si>
    <t>8.2</t>
  </si>
  <si>
    <t>8.3</t>
  </si>
  <si>
    <t>8.4</t>
  </si>
  <si>
    <t>8.5</t>
  </si>
  <si>
    <t>8.6</t>
  </si>
  <si>
    <t>8.7</t>
  </si>
  <si>
    <t>12.1</t>
  </si>
  <si>
    <t>12.2</t>
  </si>
  <si>
    <t>12.3</t>
  </si>
  <si>
    <t>12.4</t>
  </si>
  <si>
    <t>13</t>
  </si>
  <si>
    <r>
      <t xml:space="preserve">An meine/unsere Honorarangabe halte ich mich/halten wir uns </t>
    </r>
    <r>
      <rPr>
        <sz val="11"/>
        <rFont val="Arial"/>
        <family val="2"/>
      </rPr>
      <t>bis zum 01.10.2024</t>
    </r>
    <r>
      <rPr>
        <sz val="11"/>
        <color theme="1"/>
        <rFont val="Arial"/>
        <family val="2"/>
      </rPr>
      <t xml:space="preserve"> gebunden. Ich bin mir/Wir sind uns bewusst, dass eine wissentlich falsche Erklärung im Angebotsschreiben meinen/unseren Ausschluss von weiteren Auftragserteilungen zur Folge haben kann. Die nachstehende Bezeichnung des Erklärenden gilt für alle Bestandteile des Angebotes.</t>
    </r>
  </si>
  <si>
    <t>(entspr. Anlage zu § 6 spezifische Leistungspflichten zum Vertrag)</t>
  </si>
  <si>
    <t>(entspr. Anlage zu § 6 spezifische Leistungspflichten zum  Vertrag)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</si>
</sst>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rgb="FF040707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mbria"/>
      <family val="1"/>
      <scheme val="major"/>
    </font>
    <font>
      <sz val="11"/>
      <color theme="1" tint="0.34998626667073579"/>
      <name val="Arial"/>
      <family val="2"/>
    </font>
    <font>
      <i/>
      <sz val="12"/>
      <color theme="1"/>
      <name val="Arial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9.5"/>
      <color theme="1"/>
      <name val="Arial Narrow"/>
      <family val="2"/>
    </font>
    <font>
      <sz val="11"/>
      <color rgb="FF3F3F76"/>
      <name val="Arial"/>
      <family val="2"/>
    </font>
    <font>
      <sz val="11"/>
      <color rgb="FFFF0000"/>
      <name val="Arial"/>
      <family val="2"/>
    </font>
    <font>
      <b/>
      <sz val="15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2" fillId="2" borderId="4" applyNumberFormat="0" applyAlignment="0" applyProtection="0"/>
    <xf numFmtId="0" fontId="3" fillId="3" borderId="5" applyNumberFormat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4" fontId="6" fillId="0" borderId="0" xfId="0" applyNumberFormat="1" applyFont="1" applyAlignment="1">
      <alignment vertical="top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top"/>
    </xf>
    <xf numFmtId="44" fontId="11" fillId="0" borderId="0" xfId="3" applyFont="1" applyFill="1" applyAlignment="1" applyProtection="1">
      <alignment horizontal="center" vertical="top"/>
    </xf>
    <xf numFmtId="0" fontId="10" fillId="0" borderId="0" xfId="0" applyFont="1" applyAlignment="1">
      <alignment vertical="center"/>
    </xf>
    <xf numFmtId="9" fontId="6" fillId="0" borderId="0" xfId="0" applyNumberFormat="1" applyFont="1" applyAlignment="1">
      <alignment vertical="center"/>
    </xf>
    <xf numFmtId="9" fontId="10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 indent="1"/>
    </xf>
    <xf numFmtId="0" fontId="10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4" fontId="6" fillId="0" borderId="0" xfId="0" applyNumberFormat="1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 indent="1"/>
    </xf>
    <xf numFmtId="0" fontId="4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vertical="top"/>
    </xf>
    <xf numFmtId="2" fontId="17" fillId="0" borderId="0" xfId="2" applyNumberFormat="1" applyFont="1" applyFill="1" applyBorder="1" applyAlignment="1" applyProtection="1">
      <alignment horizontal="center" vertical="top"/>
    </xf>
    <xf numFmtId="164" fontId="10" fillId="0" borderId="0" xfId="0" applyNumberFormat="1" applyFont="1" applyAlignment="1">
      <alignment vertical="center"/>
    </xf>
    <xf numFmtId="2" fontId="17" fillId="0" borderId="0" xfId="2" applyNumberFormat="1" applyFont="1" applyFill="1" applyBorder="1" applyAlignment="1" applyProtection="1">
      <alignment horizontal="left" vertical="top" indent="1"/>
    </xf>
    <xf numFmtId="0" fontId="6" fillId="0" borderId="0" xfId="0" applyFont="1" applyAlignment="1">
      <alignment horizontal="left" vertical="center" indent="1"/>
    </xf>
    <xf numFmtId="0" fontId="19" fillId="0" borderId="0" xfId="0" applyFont="1" applyAlignment="1">
      <alignment vertical="top"/>
    </xf>
    <xf numFmtId="0" fontId="6" fillId="5" borderId="0" xfId="0" applyFont="1" applyFill="1" applyAlignment="1" applyProtection="1">
      <alignment horizontal="right" vertical="center" indent="1"/>
      <protection locked="0"/>
    </xf>
    <xf numFmtId="4" fontId="6" fillId="0" borderId="0" xfId="0" applyNumberFormat="1" applyFont="1" applyAlignment="1">
      <alignment vertical="center"/>
    </xf>
    <xf numFmtId="4" fontId="6" fillId="5" borderId="0" xfId="0" applyNumberFormat="1" applyFont="1" applyFill="1" applyAlignment="1" applyProtection="1">
      <alignment horizontal="right" vertical="center" indent="1"/>
      <protection locked="0"/>
    </xf>
    <xf numFmtId="4" fontId="12" fillId="0" borderId="0" xfId="1" applyNumberFormat="1" applyFont="1" applyFill="1" applyBorder="1" applyAlignment="1" applyProtection="1">
      <alignment vertical="center"/>
    </xf>
    <xf numFmtId="2" fontId="10" fillId="0" borderId="0" xfId="0" applyNumberFormat="1" applyFont="1" applyAlignment="1">
      <alignment horizontal="right" vertical="center" indent="1"/>
    </xf>
    <xf numFmtId="4" fontId="6" fillId="4" borderId="0" xfId="0" applyNumberFormat="1" applyFont="1" applyFill="1" applyAlignment="1">
      <alignment horizontal="right" vertical="center" indent="1"/>
    </xf>
    <xf numFmtId="4" fontId="6" fillId="0" borderId="0" xfId="0" applyNumberFormat="1" applyFont="1" applyAlignment="1">
      <alignment horizontal="right" vertical="center" indent="1"/>
    </xf>
    <xf numFmtId="4" fontId="10" fillId="4" borderId="0" xfId="0" applyNumberFormat="1" applyFont="1" applyFill="1" applyAlignment="1">
      <alignment horizontal="right" vertical="center" indent="1"/>
    </xf>
    <xf numFmtId="4" fontId="20" fillId="0" borderId="0" xfId="0" applyNumberFormat="1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9" fontId="6" fillId="0" borderId="0" xfId="0" applyNumberFormat="1" applyFont="1" applyAlignment="1">
      <alignment horizontal="right" vertical="center" indent="1"/>
    </xf>
    <xf numFmtId="0" fontId="18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top" wrapText="1"/>
    </xf>
    <xf numFmtId="49" fontId="10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4" fontId="6" fillId="0" borderId="0" xfId="0" applyNumberFormat="1" applyFont="1" applyAlignment="1" applyProtection="1">
      <alignment horizontal="right" vertical="center" indent="1"/>
      <protection locked="0"/>
    </xf>
    <xf numFmtId="4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horizontal="left" vertical="top" wrapText="1"/>
    </xf>
    <xf numFmtId="0" fontId="6" fillId="5" borderId="1" xfId="0" applyFont="1" applyFill="1" applyBorder="1" applyAlignment="1" applyProtection="1">
      <alignment horizontal="center" vertical="top"/>
      <protection locked="0"/>
    </xf>
    <xf numFmtId="0" fontId="10" fillId="0" borderId="0" xfId="0" applyFont="1" applyAlignment="1">
      <alignment horizontal="left" vertical="top" wrapText="1"/>
    </xf>
    <xf numFmtId="0" fontId="22" fillId="0" borderId="0" xfId="0" applyFont="1" applyAlignment="1">
      <alignment horizontal="right" vertical="top"/>
    </xf>
    <xf numFmtId="2" fontId="20" fillId="5" borderId="2" xfId="2" applyNumberFormat="1" applyFont="1" applyFill="1" applyBorder="1" applyAlignment="1" applyProtection="1">
      <alignment horizontal="center" vertical="top"/>
      <protection locked="0"/>
    </xf>
    <xf numFmtId="2" fontId="20" fillId="5" borderId="3" xfId="2" applyNumberFormat="1" applyFont="1" applyFill="1" applyBorder="1" applyAlignment="1" applyProtection="1">
      <alignment horizontal="center" vertical="top"/>
      <protection locked="0"/>
    </xf>
  </cellXfs>
  <cellStyles count="4">
    <cellStyle name="Ausgabe" xfId="1" builtinId="21"/>
    <cellStyle name="Eingabe" xfId="2" builtinId="20"/>
    <cellStyle name="Standard" xfId="0" builtinId="0"/>
    <cellStyle name="Währung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202"/>
  <sheetViews>
    <sheetView tabSelected="1" view="pageBreakPreview" zoomScaleNormal="70" zoomScaleSheetLayoutView="100" workbookViewId="0">
      <selection activeCell="B190" sqref="B190:E190"/>
    </sheetView>
  </sheetViews>
  <sheetFormatPr baseColWidth="10" defaultColWidth="11.44140625" defaultRowHeight="13.8" x14ac:dyDescent="0.3"/>
  <cols>
    <col min="1" max="1" width="7.109375" style="3" customWidth="1"/>
    <col min="2" max="2" width="4.5546875" style="3" customWidth="1"/>
    <col min="3" max="3" width="14.5546875" style="3" customWidth="1"/>
    <col min="4" max="4" width="6.33203125" style="3" customWidth="1"/>
    <col min="5" max="5" width="2.88671875" style="3" customWidth="1"/>
    <col min="6" max="6" width="8" style="3" customWidth="1"/>
    <col min="7" max="7" width="15.109375" style="3" customWidth="1"/>
    <col min="8" max="8" width="14.88671875" style="3" customWidth="1"/>
    <col min="9" max="9" width="18.88671875" style="3" customWidth="1"/>
    <col min="10" max="10" width="19" style="3" customWidth="1"/>
    <col min="11" max="11" width="7.44140625" style="3" customWidth="1"/>
    <col min="12" max="12" width="17" style="6" customWidth="1"/>
    <col min="13" max="13" width="9" style="31" customWidth="1"/>
    <col min="14" max="14" width="11.44140625" style="3"/>
    <col min="15" max="16" width="16.44140625" style="3" bestFit="1" customWidth="1"/>
    <col min="17" max="18" width="14.5546875" style="3" bestFit="1" customWidth="1"/>
    <col min="19" max="19" width="16.44140625" style="3" bestFit="1" customWidth="1"/>
    <col min="20" max="21" width="14.5546875" style="3" bestFit="1" customWidth="1"/>
    <col min="22" max="22" width="11.44140625" style="3"/>
    <col min="23" max="23" width="12.88671875" style="3" bestFit="1" customWidth="1"/>
    <col min="24" max="16384" width="11.44140625" style="3"/>
  </cols>
  <sheetData>
    <row r="1" spans="2:13" s="22" customFormat="1" x14ac:dyDescent="0.25">
      <c r="B1" s="26" t="s">
        <v>100</v>
      </c>
      <c r="C1" s="26"/>
      <c r="D1" s="26"/>
      <c r="E1" s="26"/>
      <c r="F1" s="27"/>
      <c r="G1" s="21"/>
      <c r="H1" s="21"/>
      <c r="I1" s="21"/>
      <c r="J1" s="21"/>
      <c r="K1" s="21"/>
      <c r="L1" s="62"/>
      <c r="M1" s="62"/>
    </row>
    <row r="2" spans="2:13" s="22" customFormat="1" x14ac:dyDescent="0.25">
      <c r="B2" s="26" t="s">
        <v>101</v>
      </c>
      <c r="C2" s="26"/>
      <c r="D2" s="26"/>
      <c r="E2" s="26"/>
      <c r="F2" s="27"/>
      <c r="G2" s="21"/>
      <c r="H2" s="21"/>
      <c r="I2" s="21"/>
      <c r="J2" s="21"/>
      <c r="K2" s="21"/>
      <c r="M2" s="23"/>
    </row>
    <row r="3" spans="2:13" s="22" customFormat="1" ht="17.25" customHeight="1" x14ac:dyDescent="0.3">
      <c r="I3" s="32"/>
      <c r="J3" s="32"/>
      <c r="K3" s="32"/>
      <c r="M3" s="24"/>
    </row>
    <row r="4" spans="2:13" ht="30.6" customHeight="1" x14ac:dyDescent="0.3">
      <c r="B4" s="25" t="s">
        <v>102</v>
      </c>
      <c r="C4" s="1"/>
      <c r="D4" s="1"/>
      <c r="E4" s="1"/>
      <c r="F4" s="2"/>
      <c r="G4" s="2"/>
      <c r="H4" s="2"/>
      <c r="I4" s="2"/>
      <c r="J4" s="2"/>
      <c r="K4" s="2"/>
      <c r="M4" s="18"/>
    </row>
    <row r="5" spans="2:13" s="22" customFormat="1" ht="17.25" customHeight="1" x14ac:dyDescent="0.3">
      <c r="M5" s="24"/>
    </row>
    <row r="6" spans="2:13" ht="24.75" customHeight="1" x14ac:dyDescent="0.3">
      <c r="B6" s="4" t="s">
        <v>0</v>
      </c>
      <c r="C6" s="4"/>
      <c r="D6" s="4"/>
      <c r="E6" s="4"/>
      <c r="F6" s="63"/>
      <c r="G6" s="63"/>
      <c r="H6" s="63"/>
      <c r="I6" s="63"/>
      <c r="J6" s="63"/>
      <c r="K6" s="63"/>
      <c r="L6" s="63"/>
      <c r="M6" s="63"/>
    </row>
    <row r="7" spans="2:13" ht="24.75" customHeight="1" x14ac:dyDescent="0.3">
      <c r="F7" s="64"/>
      <c r="G7" s="64"/>
      <c r="H7" s="64"/>
      <c r="I7" s="64"/>
      <c r="J7" s="64"/>
      <c r="K7" s="64"/>
      <c r="L7" s="64"/>
      <c r="M7" s="64"/>
    </row>
    <row r="8" spans="2:13" ht="37.5" customHeight="1" x14ac:dyDescent="0.3">
      <c r="F8" s="28"/>
      <c r="G8" s="28"/>
      <c r="H8" s="28"/>
      <c r="I8" s="28"/>
      <c r="J8" s="28"/>
      <c r="K8" s="28"/>
      <c r="L8" s="28"/>
      <c r="M8" s="30"/>
    </row>
    <row r="9" spans="2:13" ht="13.95" customHeight="1" x14ac:dyDescent="0.3">
      <c r="B9" s="3" t="s">
        <v>11</v>
      </c>
      <c r="F9" s="28"/>
      <c r="G9" s="28"/>
      <c r="H9" s="28"/>
      <c r="I9" s="28"/>
      <c r="J9" s="28"/>
      <c r="K9" s="28"/>
      <c r="L9" s="28"/>
      <c r="M9" s="30"/>
    </row>
    <row r="10" spans="2:13" ht="15" customHeight="1" x14ac:dyDescent="0.3">
      <c r="B10" s="3" t="s">
        <v>12</v>
      </c>
      <c r="F10" s="28"/>
      <c r="G10" s="28"/>
      <c r="H10" s="28"/>
      <c r="I10" s="28"/>
      <c r="J10" s="28"/>
      <c r="K10" s="28"/>
      <c r="L10" s="28"/>
      <c r="M10" s="30"/>
    </row>
    <row r="11" spans="2:13" ht="15" customHeight="1" x14ac:dyDescent="0.3">
      <c r="B11" s="3" t="s">
        <v>14</v>
      </c>
      <c r="F11" s="28"/>
      <c r="G11" s="28"/>
      <c r="H11" s="28"/>
      <c r="I11" s="28"/>
      <c r="J11" s="28"/>
      <c r="K11" s="28"/>
      <c r="L11" s="28"/>
      <c r="M11" s="30"/>
    </row>
    <row r="12" spans="2:13" ht="15" customHeight="1" x14ac:dyDescent="0.3">
      <c r="B12" s="3" t="s">
        <v>15</v>
      </c>
      <c r="F12" s="28"/>
      <c r="G12" s="28"/>
      <c r="H12" s="28"/>
      <c r="I12" s="28"/>
      <c r="J12" s="28"/>
      <c r="K12" s="28"/>
      <c r="L12" s="28"/>
      <c r="M12" s="30"/>
    </row>
    <row r="13" spans="2:13" ht="24.75" customHeight="1" x14ac:dyDescent="0.3">
      <c r="B13" s="3" t="s">
        <v>16</v>
      </c>
      <c r="F13" s="28"/>
      <c r="G13" s="28"/>
      <c r="H13" s="28"/>
      <c r="I13" s="28"/>
      <c r="J13" s="28"/>
      <c r="K13" s="28"/>
      <c r="L13" s="28"/>
      <c r="M13" s="30"/>
    </row>
    <row r="14" spans="2:13" ht="14.4" customHeight="1" x14ac:dyDescent="0.3">
      <c r="B14" s="3" t="s">
        <v>17</v>
      </c>
      <c r="F14" s="28"/>
      <c r="G14" s="28"/>
      <c r="H14" s="28"/>
      <c r="I14" s="28"/>
      <c r="J14" s="28"/>
      <c r="K14" s="28"/>
      <c r="L14" s="28"/>
      <c r="M14" s="30"/>
    </row>
    <row r="15" spans="2:13" ht="15.6" customHeight="1" x14ac:dyDescent="0.3">
      <c r="B15" s="3" t="s">
        <v>18</v>
      </c>
      <c r="F15" s="28"/>
      <c r="G15" s="28"/>
      <c r="H15" s="28"/>
      <c r="I15" s="28"/>
      <c r="J15" s="28"/>
      <c r="K15" s="28"/>
      <c r="L15" s="28"/>
      <c r="M15" s="30"/>
    </row>
    <row r="16" spans="2:13" ht="18.75" customHeight="1" x14ac:dyDescent="0.3">
      <c r="F16" s="28"/>
      <c r="G16" s="28"/>
      <c r="H16" s="28"/>
      <c r="I16" s="28"/>
      <c r="J16" s="28"/>
      <c r="K16" s="28"/>
      <c r="L16" s="28"/>
      <c r="M16" s="30"/>
    </row>
    <row r="17" spans="2:23" ht="17.399999999999999" customHeight="1" x14ac:dyDescent="0.3">
      <c r="B17" s="10" t="s">
        <v>6</v>
      </c>
    </row>
    <row r="18" spans="2:23" ht="17.399999999999999" customHeight="1" x14ac:dyDescent="0.3">
      <c r="B18" s="7" t="s">
        <v>10</v>
      </c>
    </row>
    <row r="19" spans="2:23" ht="17.399999999999999" customHeight="1" x14ac:dyDescent="0.3"/>
    <row r="20" spans="2:23" ht="18.600000000000001" customHeight="1" x14ac:dyDescent="0.3">
      <c r="B20" s="49">
        <v>1</v>
      </c>
      <c r="C20" s="11" t="s">
        <v>25</v>
      </c>
      <c r="D20" s="11"/>
      <c r="E20" s="11"/>
      <c r="F20" s="11"/>
      <c r="G20" s="11"/>
      <c r="H20" s="11"/>
      <c r="I20" s="11"/>
    </row>
    <row r="21" spans="2:23" ht="18.600000000000001" customHeight="1" x14ac:dyDescent="0.3">
      <c r="B21" s="49"/>
      <c r="C21" s="3" t="s">
        <v>10</v>
      </c>
      <c r="D21" s="11"/>
      <c r="E21" s="11"/>
      <c r="F21" s="11"/>
      <c r="G21" s="11"/>
      <c r="H21" s="11"/>
      <c r="I21" s="11"/>
    </row>
    <row r="22" spans="2:23" ht="18.600000000000001" customHeight="1" x14ac:dyDescent="0.3">
      <c r="B22" s="50"/>
      <c r="C22" s="3" t="s">
        <v>26</v>
      </c>
    </row>
    <row r="23" spans="2:23" ht="17.399999999999999" customHeight="1" x14ac:dyDescent="0.3">
      <c r="B23" s="50"/>
      <c r="C23" s="3" t="s">
        <v>27</v>
      </c>
      <c r="J23" s="41">
        <v>725175</v>
      </c>
      <c r="K23" s="31" t="s">
        <v>8</v>
      </c>
    </row>
    <row r="24" spans="2:23" ht="6" customHeight="1" x14ac:dyDescent="0.3">
      <c r="B24" s="50"/>
      <c r="J24" s="41"/>
      <c r="K24" s="31"/>
    </row>
    <row r="25" spans="2:23" ht="21.9" customHeight="1" x14ac:dyDescent="0.3">
      <c r="B25" s="51" t="s">
        <v>45</v>
      </c>
      <c r="C25" s="6" t="s">
        <v>9</v>
      </c>
      <c r="D25" s="6"/>
      <c r="E25" s="6"/>
      <c r="F25" s="6"/>
      <c r="G25" s="6"/>
      <c r="H25" s="6"/>
      <c r="I25" s="6"/>
      <c r="J25" s="42">
        <v>129139.74</v>
      </c>
      <c r="K25" s="17" t="s">
        <v>5</v>
      </c>
    </row>
    <row r="26" spans="2:23" ht="4.8" customHeight="1" x14ac:dyDescent="0.3">
      <c r="B26" s="51"/>
      <c r="C26" s="6"/>
      <c r="D26" s="6"/>
      <c r="E26" s="6"/>
      <c r="F26" s="6"/>
      <c r="G26" s="6"/>
      <c r="H26" s="6"/>
      <c r="I26" s="6"/>
      <c r="J26" s="42"/>
      <c r="K26" s="17"/>
    </row>
    <row r="27" spans="2:23" ht="16.2" customHeight="1" x14ac:dyDescent="0.3">
      <c r="B27" s="51"/>
      <c r="C27" s="6" t="s">
        <v>72</v>
      </c>
      <c r="D27" s="6" t="s">
        <v>121</v>
      </c>
      <c r="E27" s="6"/>
      <c r="F27" s="6"/>
      <c r="G27" s="6"/>
      <c r="H27" s="6"/>
      <c r="I27" s="6"/>
      <c r="J27" s="41">
        <v>95.1</v>
      </c>
      <c r="K27" s="31" t="s">
        <v>24</v>
      </c>
    </row>
    <row r="28" spans="2:23" ht="5.4" customHeight="1" x14ac:dyDescent="0.3">
      <c r="B28" s="51"/>
      <c r="C28" s="6"/>
      <c r="D28" s="6"/>
      <c r="E28" s="6"/>
      <c r="F28" s="6"/>
      <c r="G28" s="6"/>
      <c r="H28" s="6"/>
      <c r="I28" s="6"/>
      <c r="J28" s="6"/>
      <c r="K28" s="6"/>
      <c r="L28" s="29"/>
    </row>
    <row r="29" spans="2:23" ht="15" customHeight="1" x14ac:dyDescent="0.3">
      <c r="B29" s="51" t="s">
        <v>46</v>
      </c>
      <c r="C29" s="6" t="s">
        <v>79</v>
      </c>
      <c r="D29" s="6"/>
      <c r="E29" s="6"/>
      <c r="F29" s="6"/>
      <c r="G29" s="6"/>
      <c r="H29" s="6"/>
      <c r="I29" s="6"/>
      <c r="J29" s="57">
        <f>ROUND(J25*J27/100,2)</f>
        <v>122811.89</v>
      </c>
      <c r="K29" s="17" t="s">
        <v>5</v>
      </c>
      <c r="L29" s="29"/>
    </row>
    <row r="30" spans="2:23" ht="7.2" customHeight="1" x14ac:dyDescent="0.3">
      <c r="B30" s="51"/>
      <c r="C30" s="6"/>
      <c r="D30" s="6"/>
      <c r="E30" s="6"/>
      <c r="W30" s="12"/>
    </row>
    <row r="31" spans="2:23" ht="21.9" customHeight="1" x14ac:dyDescent="0.3">
      <c r="B31" s="51" t="s">
        <v>47</v>
      </c>
      <c r="C31" s="6" t="s">
        <v>2</v>
      </c>
      <c r="D31" s="14"/>
      <c r="E31" s="14"/>
      <c r="F31" s="6"/>
      <c r="G31" s="15"/>
      <c r="H31" s="15"/>
      <c r="I31" s="5"/>
      <c r="J31" s="5"/>
      <c r="K31" s="5"/>
      <c r="L31" s="44"/>
      <c r="M31" s="17"/>
    </row>
    <row r="32" spans="2:23" ht="5.0999999999999996" customHeight="1" x14ac:dyDescent="0.3">
      <c r="B32" s="51"/>
      <c r="C32" s="6"/>
      <c r="D32" s="14"/>
      <c r="E32" s="14"/>
      <c r="F32" s="6"/>
      <c r="G32" s="15"/>
      <c r="H32" s="15"/>
      <c r="I32" s="5"/>
      <c r="J32" s="5"/>
      <c r="K32" s="5"/>
      <c r="L32" s="44"/>
      <c r="M32" s="17"/>
    </row>
    <row r="33" spans="2:13" ht="21.9" customHeight="1" x14ac:dyDescent="0.3">
      <c r="B33" s="52"/>
      <c r="C33" s="45"/>
      <c r="D33" s="14"/>
      <c r="E33" s="14"/>
      <c r="F33" s="6"/>
      <c r="G33" s="46" t="s">
        <v>22</v>
      </c>
      <c r="H33" s="33"/>
      <c r="I33" s="31" t="s">
        <v>4</v>
      </c>
      <c r="J33" s="47"/>
      <c r="K33" s="16"/>
    </row>
    <row r="34" spans="2:13" ht="4.95" customHeight="1" x14ac:dyDescent="0.3">
      <c r="B34" s="52"/>
      <c r="C34" s="6"/>
      <c r="D34" s="14"/>
      <c r="E34" s="14"/>
      <c r="F34" s="6"/>
      <c r="G34" s="46"/>
      <c r="H34" s="15"/>
      <c r="I34" s="16"/>
      <c r="J34" s="16"/>
      <c r="K34" s="16"/>
      <c r="L34" s="13"/>
      <c r="M34" s="17"/>
    </row>
    <row r="35" spans="2:13" ht="21.9" customHeight="1" x14ac:dyDescent="0.3">
      <c r="B35" s="52"/>
      <c r="C35" s="6"/>
      <c r="D35" s="14"/>
      <c r="E35" s="14"/>
      <c r="F35" s="6"/>
      <c r="G35" s="46" t="s">
        <v>21</v>
      </c>
      <c r="H35" s="33"/>
      <c r="I35" s="31" t="s">
        <v>4</v>
      </c>
      <c r="J35" s="16" t="s">
        <v>98</v>
      </c>
      <c r="K35" s="16"/>
      <c r="L35" s="16" t="s">
        <v>99</v>
      </c>
    </row>
    <row r="36" spans="2:13" ht="6" customHeight="1" x14ac:dyDescent="0.3">
      <c r="B36" s="51"/>
      <c r="C36" s="6"/>
      <c r="D36" s="14"/>
      <c r="E36" s="14"/>
      <c r="F36" s="6"/>
      <c r="G36" s="15"/>
      <c r="H36" s="15"/>
      <c r="I36" s="5"/>
      <c r="J36" s="5"/>
      <c r="K36" s="5"/>
      <c r="L36" s="13"/>
      <c r="M36" s="17"/>
    </row>
    <row r="37" spans="2:13" ht="21.9" customHeight="1" x14ac:dyDescent="0.3">
      <c r="B37" s="51" t="s">
        <v>48</v>
      </c>
      <c r="C37" s="13" t="s">
        <v>33</v>
      </c>
      <c r="D37" s="14"/>
      <c r="E37" s="14"/>
      <c r="F37" s="6"/>
      <c r="G37" s="15"/>
      <c r="H37" s="15"/>
      <c r="I37" s="5"/>
      <c r="J37" s="40">
        <f>ROUND(J29+(J29*H33/100)-(J29*H35/100),2)</f>
        <v>122811.89</v>
      </c>
      <c r="K37" s="17" t="s">
        <v>5</v>
      </c>
      <c r="L37" s="40">
        <f>ROUND(J37*1.19,2)</f>
        <v>146146.15</v>
      </c>
      <c r="M37" s="17" t="s">
        <v>5</v>
      </c>
    </row>
    <row r="38" spans="2:13" ht="21.9" customHeight="1" x14ac:dyDescent="0.3">
      <c r="B38" s="51"/>
      <c r="C38" s="6"/>
      <c r="D38" s="14"/>
      <c r="E38" s="14"/>
      <c r="F38" s="6"/>
      <c r="G38" s="15"/>
      <c r="H38" s="15"/>
      <c r="I38" s="5"/>
      <c r="J38" s="39"/>
      <c r="K38" s="31"/>
      <c r="L38" s="39"/>
    </row>
    <row r="39" spans="2:13" ht="18.600000000000001" customHeight="1" x14ac:dyDescent="0.3">
      <c r="B39" s="49" t="s">
        <v>44</v>
      </c>
      <c r="C39" s="11" t="s">
        <v>28</v>
      </c>
      <c r="D39" s="11"/>
      <c r="E39" s="11"/>
      <c r="F39" s="11"/>
      <c r="G39" s="11"/>
      <c r="H39" s="11"/>
      <c r="I39" s="11"/>
    </row>
    <row r="40" spans="2:13" ht="15" customHeight="1" x14ac:dyDescent="0.3">
      <c r="B40" s="49"/>
      <c r="C40" s="3" t="s">
        <v>10</v>
      </c>
      <c r="D40" s="11"/>
      <c r="E40" s="11"/>
      <c r="F40" s="11"/>
      <c r="G40" s="11"/>
      <c r="H40" s="11"/>
      <c r="I40" s="11"/>
    </row>
    <row r="41" spans="2:13" ht="18.600000000000001" customHeight="1" x14ac:dyDescent="0.3">
      <c r="B41" s="50"/>
      <c r="C41" s="3" t="s">
        <v>26</v>
      </c>
    </row>
    <row r="42" spans="2:13" ht="14.4" customHeight="1" x14ac:dyDescent="0.3">
      <c r="B42" s="50"/>
      <c r="C42" s="3" t="s">
        <v>30</v>
      </c>
      <c r="J42" s="41">
        <v>846037.5</v>
      </c>
      <c r="K42" s="31" t="s">
        <v>8</v>
      </c>
    </row>
    <row r="43" spans="2:13" ht="4.2" customHeight="1" x14ac:dyDescent="0.3">
      <c r="B43" s="50"/>
      <c r="J43" s="41"/>
      <c r="K43" s="31"/>
    </row>
    <row r="44" spans="2:13" ht="21.9" customHeight="1" x14ac:dyDescent="0.3">
      <c r="B44" s="51" t="s">
        <v>49</v>
      </c>
      <c r="C44" s="6" t="s">
        <v>9</v>
      </c>
      <c r="D44" s="6"/>
      <c r="E44" s="6"/>
      <c r="F44" s="6"/>
      <c r="G44" s="6"/>
      <c r="H44" s="6"/>
      <c r="I44" s="6"/>
      <c r="J44" s="42">
        <v>145711.76</v>
      </c>
      <c r="K44" s="17" t="s">
        <v>5</v>
      </c>
    </row>
    <row r="45" spans="2:13" ht="4.95" customHeight="1" x14ac:dyDescent="0.3">
      <c r="B45" s="51"/>
      <c r="C45" s="6"/>
      <c r="D45" s="6"/>
      <c r="E45" s="6"/>
      <c r="F45" s="6"/>
      <c r="G45" s="6"/>
      <c r="H45" s="6"/>
      <c r="I45" s="6"/>
      <c r="J45" s="42"/>
      <c r="K45" s="17"/>
    </row>
    <row r="46" spans="2:13" ht="16.2" customHeight="1" x14ac:dyDescent="0.3">
      <c r="B46" s="51"/>
      <c r="C46" s="6" t="s">
        <v>72</v>
      </c>
      <c r="D46" s="6" t="s">
        <v>121</v>
      </c>
      <c r="E46" s="6"/>
      <c r="F46" s="6"/>
      <c r="G46" s="6"/>
      <c r="H46" s="6"/>
      <c r="I46" s="6"/>
      <c r="J46" s="41">
        <v>95.1</v>
      </c>
      <c r="K46" s="31" t="s">
        <v>24</v>
      </c>
    </row>
    <row r="47" spans="2:13" ht="5.4" customHeight="1" x14ac:dyDescent="0.3">
      <c r="B47" s="51"/>
      <c r="C47" s="6"/>
      <c r="D47" s="6"/>
      <c r="E47" s="6"/>
      <c r="F47" s="6"/>
      <c r="G47" s="6"/>
      <c r="H47" s="6"/>
      <c r="I47" s="6"/>
      <c r="J47" s="6"/>
      <c r="K47" s="6"/>
      <c r="L47" s="29"/>
    </row>
    <row r="48" spans="2:13" ht="15" customHeight="1" x14ac:dyDescent="0.3">
      <c r="B48" s="51" t="s">
        <v>50</v>
      </c>
      <c r="C48" s="6" t="s">
        <v>79</v>
      </c>
      <c r="D48" s="6"/>
      <c r="E48" s="6"/>
      <c r="F48" s="6"/>
      <c r="G48" s="6"/>
      <c r="H48" s="6"/>
      <c r="I48" s="6"/>
      <c r="J48" s="57">
        <f>ROUND(J44*J46/100,2)</f>
        <v>138571.88</v>
      </c>
      <c r="K48" s="17" t="s">
        <v>5</v>
      </c>
      <c r="L48" s="29"/>
    </row>
    <row r="49" spans="2:23" ht="5.4" customHeight="1" x14ac:dyDescent="0.3">
      <c r="B49" s="51"/>
      <c r="C49" s="6"/>
      <c r="D49" s="6"/>
      <c r="E49" s="6"/>
      <c r="W49" s="12"/>
    </row>
    <row r="50" spans="2:23" ht="21.9" customHeight="1" x14ac:dyDescent="0.3">
      <c r="B50" s="51" t="s">
        <v>51</v>
      </c>
      <c r="C50" s="6" t="s">
        <v>2</v>
      </c>
      <c r="D50" s="14"/>
      <c r="E50" s="14"/>
      <c r="F50" s="6"/>
      <c r="G50" s="15"/>
      <c r="H50" s="15"/>
      <c r="I50" s="5"/>
      <c r="J50" s="5"/>
      <c r="K50" s="5"/>
      <c r="L50" s="44"/>
      <c r="M50" s="17"/>
    </row>
    <row r="51" spans="2:23" ht="5.0999999999999996" customHeight="1" x14ac:dyDescent="0.3">
      <c r="B51" s="51"/>
      <c r="C51" s="6"/>
      <c r="D51" s="14"/>
      <c r="E51" s="14"/>
      <c r="F51" s="6"/>
      <c r="G51" s="15"/>
      <c r="H51" s="15"/>
      <c r="I51" s="5"/>
      <c r="J51" s="5"/>
      <c r="K51" s="5"/>
      <c r="L51" s="44"/>
      <c r="M51" s="17"/>
    </row>
    <row r="52" spans="2:23" ht="21.9" customHeight="1" x14ac:dyDescent="0.3">
      <c r="B52" s="52"/>
      <c r="C52" s="45"/>
      <c r="D52" s="14"/>
      <c r="E52" s="14"/>
      <c r="F52" s="6"/>
      <c r="G52" s="46" t="s">
        <v>22</v>
      </c>
      <c r="H52" s="33"/>
      <c r="I52" s="31" t="s">
        <v>4</v>
      </c>
      <c r="J52" s="47"/>
      <c r="K52" s="16"/>
    </row>
    <row r="53" spans="2:23" ht="4.95" customHeight="1" x14ac:dyDescent="0.3">
      <c r="B53" s="52"/>
      <c r="C53" s="6"/>
      <c r="D53" s="14"/>
      <c r="E53" s="14"/>
      <c r="F53" s="6"/>
      <c r="G53" s="46"/>
      <c r="H53" s="15"/>
      <c r="I53" s="16"/>
      <c r="J53" s="16"/>
      <c r="K53" s="16"/>
      <c r="L53" s="13"/>
      <c r="M53" s="17"/>
    </row>
    <row r="54" spans="2:23" ht="21.9" customHeight="1" x14ac:dyDescent="0.3">
      <c r="B54" s="52"/>
      <c r="C54" s="6"/>
      <c r="D54" s="14"/>
      <c r="E54" s="14"/>
      <c r="F54" s="6"/>
      <c r="G54" s="46" t="s">
        <v>21</v>
      </c>
      <c r="H54" s="33"/>
      <c r="I54" s="31" t="s">
        <v>4</v>
      </c>
      <c r="J54" s="16" t="s">
        <v>98</v>
      </c>
      <c r="K54" s="16"/>
      <c r="L54" s="16" t="s">
        <v>99</v>
      </c>
    </row>
    <row r="55" spans="2:23" ht="6" customHeight="1" x14ac:dyDescent="0.3">
      <c r="B55" s="51"/>
      <c r="C55" s="6"/>
      <c r="D55" s="14"/>
      <c r="E55" s="14"/>
      <c r="F55" s="6"/>
      <c r="G55" s="15"/>
      <c r="H55" s="15"/>
      <c r="I55" s="5"/>
      <c r="J55" s="5"/>
      <c r="K55" s="5"/>
      <c r="L55" s="13"/>
      <c r="M55" s="17"/>
    </row>
    <row r="56" spans="2:23" ht="21.9" customHeight="1" x14ac:dyDescent="0.3">
      <c r="B56" s="51" t="s">
        <v>52</v>
      </c>
      <c r="C56" s="13" t="s">
        <v>34</v>
      </c>
      <c r="D56" s="15"/>
      <c r="E56" s="15"/>
      <c r="F56" s="13"/>
      <c r="G56" s="15"/>
      <c r="H56" s="15"/>
      <c r="I56" s="5"/>
      <c r="J56" s="40">
        <f>ROUND(J48+(J48*H52/100)-(J48*H54/100),2)</f>
        <v>138571.88</v>
      </c>
      <c r="K56" s="17" t="s">
        <v>5</v>
      </c>
      <c r="L56" s="40">
        <f>ROUND(J56*1.19,2)</f>
        <v>164900.54</v>
      </c>
      <c r="M56" s="17" t="s">
        <v>5</v>
      </c>
    </row>
    <row r="57" spans="2:23" ht="21.75" customHeight="1" x14ac:dyDescent="0.3">
      <c r="B57" s="51"/>
      <c r="C57" s="6"/>
      <c r="D57" s="14"/>
      <c r="E57" s="14"/>
      <c r="F57" s="6"/>
      <c r="G57" s="15"/>
      <c r="H57" s="15"/>
      <c r="I57" s="5"/>
      <c r="J57" s="39"/>
      <c r="K57" s="31"/>
      <c r="L57" s="39"/>
    </row>
    <row r="58" spans="2:23" ht="18.600000000000001" customHeight="1" x14ac:dyDescent="0.3">
      <c r="B58" s="49" t="s">
        <v>53</v>
      </c>
      <c r="C58" s="11" t="s">
        <v>31</v>
      </c>
      <c r="D58" s="11"/>
      <c r="E58" s="11"/>
      <c r="F58" s="11"/>
      <c r="G58" s="11"/>
      <c r="H58" s="11"/>
      <c r="I58" s="11"/>
    </row>
    <row r="59" spans="2:23" ht="15.6" customHeight="1" x14ac:dyDescent="0.3">
      <c r="B59" s="49"/>
      <c r="C59" s="3" t="s">
        <v>10</v>
      </c>
      <c r="D59" s="11"/>
      <c r="E59" s="11"/>
      <c r="F59" s="11"/>
      <c r="G59" s="11"/>
      <c r="H59" s="11"/>
      <c r="I59" s="11"/>
    </row>
    <row r="60" spans="2:23" ht="18.600000000000001" customHeight="1" x14ac:dyDescent="0.3">
      <c r="B60" s="50"/>
      <c r="C60" s="3" t="s">
        <v>26</v>
      </c>
    </row>
    <row r="61" spans="2:23" ht="14.4" customHeight="1" x14ac:dyDescent="0.3">
      <c r="B61" s="50"/>
      <c r="C61" s="3" t="s">
        <v>29</v>
      </c>
      <c r="J61" s="41">
        <v>846037.5</v>
      </c>
      <c r="K61" s="31" t="s">
        <v>8</v>
      </c>
    </row>
    <row r="62" spans="2:23" ht="4.95" customHeight="1" x14ac:dyDescent="0.3">
      <c r="B62" s="50"/>
      <c r="J62" s="41"/>
      <c r="K62" s="31"/>
    </row>
    <row r="63" spans="2:23" ht="21.9" customHeight="1" x14ac:dyDescent="0.3">
      <c r="B63" s="51" t="s">
        <v>54</v>
      </c>
      <c r="C63" s="6" t="s">
        <v>9</v>
      </c>
      <c r="D63" s="6"/>
      <c r="E63" s="6"/>
      <c r="F63" s="6"/>
      <c r="G63" s="6"/>
      <c r="H63" s="6"/>
      <c r="I63" s="6"/>
      <c r="J63" s="42">
        <v>145711.76</v>
      </c>
      <c r="K63" s="17" t="s">
        <v>5</v>
      </c>
    </row>
    <row r="64" spans="2:23" ht="4.2" customHeight="1" x14ac:dyDescent="0.3">
      <c r="B64" s="51"/>
      <c r="C64" s="6"/>
      <c r="D64" s="6"/>
      <c r="E64" s="6"/>
      <c r="F64" s="6"/>
      <c r="G64" s="6"/>
      <c r="H64" s="6"/>
      <c r="I64" s="6"/>
      <c r="J64" s="42"/>
      <c r="K64" s="17"/>
    </row>
    <row r="65" spans="2:23" ht="16.2" customHeight="1" x14ac:dyDescent="0.3">
      <c r="B65" s="51"/>
      <c r="C65" s="6" t="s">
        <v>72</v>
      </c>
      <c r="D65" s="6" t="s">
        <v>122</v>
      </c>
      <c r="E65" s="6"/>
      <c r="F65" s="6"/>
      <c r="G65" s="6"/>
      <c r="H65" s="6"/>
      <c r="I65" s="6"/>
      <c r="J65" s="41">
        <v>95.1</v>
      </c>
      <c r="K65" s="31" t="s">
        <v>24</v>
      </c>
    </row>
    <row r="66" spans="2:23" ht="4.95" customHeight="1" x14ac:dyDescent="0.3">
      <c r="B66" s="51"/>
      <c r="C66" s="6"/>
      <c r="D66" s="6"/>
      <c r="E66" s="6"/>
      <c r="F66" s="6"/>
      <c r="G66" s="6"/>
      <c r="H66" s="6"/>
      <c r="I66" s="6"/>
      <c r="J66" s="6"/>
      <c r="K66" s="6"/>
      <c r="L66" s="29"/>
    </row>
    <row r="67" spans="2:23" ht="15" customHeight="1" x14ac:dyDescent="0.3">
      <c r="B67" s="51" t="s">
        <v>55</v>
      </c>
      <c r="C67" s="6" t="s">
        <v>79</v>
      </c>
      <c r="D67" s="6"/>
      <c r="E67" s="6"/>
      <c r="F67" s="6"/>
      <c r="G67" s="6"/>
      <c r="H67" s="6"/>
      <c r="I67" s="6"/>
      <c r="J67" s="57">
        <f>ROUND(J63*J65/100,2)</f>
        <v>138571.88</v>
      </c>
      <c r="K67" s="17" t="s">
        <v>5</v>
      </c>
      <c r="L67" s="29"/>
    </row>
    <row r="68" spans="2:23" ht="12.6" customHeight="1" x14ac:dyDescent="0.3">
      <c r="B68" s="51"/>
      <c r="C68" s="6"/>
      <c r="D68" s="6"/>
      <c r="E68" s="6"/>
      <c r="W68" s="12"/>
    </row>
    <row r="69" spans="2:23" ht="21.9" customHeight="1" x14ac:dyDescent="0.3">
      <c r="B69" s="51" t="s">
        <v>56</v>
      </c>
      <c r="C69" s="6" t="s">
        <v>2</v>
      </c>
      <c r="D69" s="14"/>
      <c r="E69" s="14"/>
      <c r="F69" s="6"/>
      <c r="G69" s="15"/>
      <c r="H69" s="15"/>
      <c r="I69" s="5"/>
      <c r="J69" s="5"/>
      <c r="K69" s="5"/>
      <c r="L69" s="44"/>
      <c r="M69" s="17"/>
    </row>
    <row r="70" spans="2:23" ht="5.0999999999999996" customHeight="1" x14ac:dyDescent="0.3">
      <c r="B70" s="51"/>
      <c r="C70" s="6"/>
      <c r="D70" s="14"/>
      <c r="E70" s="14"/>
      <c r="F70" s="6"/>
      <c r="G70" s="15"/>
      <c r="H70" s="15"/>
      <c r="I70" s="5"/>
      <c r="J70" s="5"/>
      <c r="K70" s="5"/>
      <c r="L70" s="44"/>
      <c r="M70" s="17"/>
    </row>
    <row r="71" spans="2:23" ht="21.9" customHeight="1" x14ac:dyDescent="0.3">
      <c r="B71" s="52"/>
      <c r="C71" s="45"/>
      <c r="D71" s="14"/>
      <c r="E71" s="14"/>
      <c r="F71" s="6"/>
      <c r="G71" s="46" t="s">
        <v>22</v>
      </c>
      <c r="H71" s="33"/>
      <c r="I71" s="31" t="s">
        <v>4</v>
      </c>
      <c r="J71" s="47"/>
      <c r="K71" s="16"/>
    </row>
    <row r="72" spans="2:23" ht="4.95" customHeight="1" x14ac:dyDescent="0.3">
      <c r="B72" s="52"/>
      <c r="C72" s="6"/>
      <c r="D72" s="14"/>
      <c r="E72" s="14"/>
      <c r="F72" s="6"/>
      <c r="G72" s="46"/>
      <c r="H72" s="15"/>
      <c r="I72" s="16"/>
      <c r="J72" s="16"/>
      <c r="K72" s="16"/>
      <c r="L72" s="13"/>
      <c r="M72" s="17"/>
    </row>
    <row r="73" spans="2:23" ht="21.9" customHeight="1" x14ac:dyDescent="0.3">
      <c r="B73" s="52"/>
      <c r="C73" s="6"/>
      <c r="D73" s="14"/>
      <c r="E73" s="14"/>
      <c r="F73" s="6"/>
      <c r="G73" s="46" t="s">
        <v>21</v>
      </c>
      <c r="H73" s="33"/>
      <c r="I73" s="31" t="s">
        <v>4</v>
      </c>
      <c r="J73" s="16" t="s">
        <v>98</v>
      </c>
      <c r="K73" s="16"/>
      <c r="L73" s="16" t="s">
        <v>99</v>
      </c>
    </row>
    <row r="74" spans="2:23" ht="6" customHeight="1" x14ac:dyDescent="0.3">
      <c r="B74" s="51"/>
      <c r="C74" s="6"/>
      <c r="D74" s="14"/>
      <c r="E74" s="14"/>
      <c r="F74" s="6"/>
      <c r="G74" s="15"/>
      <c r="H74" s="15"/>
      <c r="I74" s="5"/>
      <c r="J74" s="5"/>
      <c r="K74" s="5"/>
      <c r="L74" s="13"/>
      <c r="M74" s="17"/>
    </row>
    <row r="75" spans="2:23" ht="21.9" customHeight="1" x14ac:dyDescent="0.3">
      <c r="B75" s="51" t="s">
        <v>57</v>
      </c>
      <c r="C75" s="13" t="s">
        <v>35</v>
      </c>
      <c r="D75" s="14"/>
      <c r="E75" s="14"/>
      <c r="F75" s="6"/>
      <c r="G75" s="15"/>
      <c r="H75" s="15"/>
      <c r="I75" s="5"/>
      <c r="J75" s="40">
        <f>ROUND(J67+(J67*H71/100)-(J67*H73/100),2)</f>
        <v>138571.88</v>
      </c>
      <c r="K75" s="17" t="s">
        <v>5</v>
      </c>
      <c r="L75" s="40">
        <f>ROUND(J75*1.19,2)</f>
        <v>164900.54</v>
      </c>
      <c r="M75" s="17" t="s">
        <v>5</v>
      </c>
    </row>
    <row r="76" spans="2:23" ht="21.9" customHeight="1" x14ac:dyDescent="0.3">
      <c r="B76" s="51"/>
      <c r="C76" s="13"/>
      <c r="D76" s="14"/>
      <c r="E76" s="14"/>
      <c r="F76" s="6"/>
      <c r="G76" s="15"/>
      <c r="H76" s="15"/>
      <c r="I76" s="5"/>
      <c r="J76" s="39"/>
      <c r="K76" s="31"/>
      <c r="L76" s="39"/>
    </row>
    <row r="77" spans="2:23" ht="18.600000000000001" customHeight="1" x14ac:dyDescent="0.3">
      <c r="B77" s="49" t="s">
        <v>58</v>
      </c>
      <c r="C77" s="11" t="s">
        <v>74</v>
      </c>
      <c r="D77" s="11"/>
      <c r="E77" s="11"/>
      <c r="F77" s="11"/>
      <c r="G77" s="11"/>
      <c r="H77" s="11"/>
      <c r="I77" s="11"/>
    </row>
    <row r="78" spans="2:23" ht="14.4" customHeight="1" x14ac:dyDescent="0.3">
      <c r="B78" s="49"/>
      <c r="C78" s="3" t="s">
        <v>10</v>
      </c>
      <c r="D78" s="11"/>
      <c r="E78" s="11"/>
      <c r="F78" s="11"/>
      <c r="G78" s="11"/>
      <c r="H78" s="11"/>
      <c r="I78" s="11"/>
    </row>
    <row r="79" spans="2:23" ht="18.600000000000001" customHeight="1" x14ac:dyDescent="0.3">
      <c r="B79" s="50"/>
      <c r="C79" s="3" t="s">
        <v>26</v>
      </c>
    </row>
    <row r="80" spans="2:23" ht="14.4" customHeight="1" x14ac:dyDescent="0.3">
      <c r="B80" s="50"/>
      <c r="C80" s="3" t="s">
        <v>75</v>
      </c>
      <c r="J80" s="41">
        <v>846037.5</v>
      </c>
      <c r="K80" s="31" t="s">
        <v>8</v>
      </c>
    </row>
    <row r="81" spans="2:23" ht="4.95" customHeight="1" x14ac:dyDescent="0.3">
      <c r="B81" s="50"/>
      <c r="J81" s="41"/>
      <c r="K81" s="31"/>
    </row>
    <row r="82" spans="2:23" ht="21.9" customHeight="1" x14ac:dyDescent="0.3">
      <c r="B82" s="51" t="s">
        <v>59</v>
      </c>
      <c r="C82" s="6" t="s">
        <v>9</v>
      </c>
      <c r="D82" s="6"/>
      <c r="E82" s="6"/>
      <c r="F82" s="6"/>
      <c r="G82" s="6"/>
      <c r="H82" s="6"/>
      <c r="I82" s="6"/>
      <c r="J82" s="42">
        <v>145711.76</v>
      </c>
      <c r="K82" s="17" t="s">
        <v>5</v>
      </c>
    </row>
    <row r="83" spans="2:23" ht="4.2" customHeight="1" x14ac:dyDescent="0.3">
      <c r="B83" s="51"/>
      <c r="C83" s="6"/>
      <c r="D83" s="6"/>
      <c r="E83" s="6"/>
      <c r="F83" s="6"/>
      <c r="G83" s="6"/>
      <c r="H83" s="6"/>
      <c r="I83" s="6"/>
      <c r="J83" s="42"/>
      <c r="K83" s="17"/>
    </row>
    <row r="84" spans="2:23" ht="16.2" customHeight="1" x14ac:dyDescent="0.3">
      <c r="B84" s="51"/>
      <c r="C84" s="6" t="s">
        <v>72</v>
      </c>
      <c r="D84" s="6" t="s">
        <v>121</v>
      </c>
      <c r="E84" s="6"/>
      <c r="F84" s="6"/>
      <c r="G84" s="6"/>
      <c r="H84" s="6"/>
      <c r="I84" s="6"/>
      <c r="J84" s="41">
        <v>95.1</v>
      </c>
      <c r="K84" s="31" t="s">
        <v>24</v>
      </c>
    </row>
    <row r="85" spans="2:23" ht="4.95" customHeight="1" x14ac:dyDescent="0.3">
      <c r="B85" s="51"/>
      <c r="C85" s="6"/>
      <c r="D85" s="6"/>
      <c r="E85" s="6"/>
      <c r="F85" s="6"/>
      <c r="G85" s="6"/>
      <c r="H85" s="6"/>
      <c r="I85" s="6"/>
      <c r="J85" s="6"/>
      <c r="K85" s="6"/>
      <c r="L85" s="29"/>
    </row>
    <row r="86" spans="2:23" ht="15" customHeight="1" x14ac:dyDescent="0.3">
      <c r="B86" s="51" t="s">
        <v>60</v>
      </c>
      <c r="C86" s="6" t="s">
        <v>79</v>
      </c>
      <c r="D86" s="6"/>
      <c r="E86" s="6"/>
      <c r="F86" s="6"/>
      <c r="G86" s="6"/>
      <c r="H86" s="6"/>
      <c r="I86" s="6"/>
      <c r="J86" s="57">
        <f>ROUND(J82*J84/100,2)</f>
        <v>138571.88</v>
      </c>
      <c r="K86" s="17" t="s">
        <v>5</v>
      </c>
      <c r="L86" s="29"/>
    </row>
    <row r="87" spans="2:23" ht="9.6" customHeight="1" x14ac:dyDescent="0.3">
      <c r="B87" s="51"/>
      <c r="C87" s="6"/>
      <c r="D87" s="6"/>
      <c r="E87" s="6"/>
      <c r="W87" s="12"/>
    </row>
    <row r="88" spans="2:23" ht="21.9" customHeight="1" x14ac:dyDescent="0.3">
      <c r="B88" s="51" t="s">
        <v>61</v>
      </c>
      <c r="C88" s="6" t="s">
        <v>2</v>
      </c>
      <c r="D88" s="14"/>
      <c r="E88" s="14"/>
      <c r="F88" s="6"/>
      <c r="G88" s="15"/>
      <c r="H88" s="15"/>
      <c r="I88" s="5"/>
      <c r="J88" s="5"/>
      <c r="K88" s="5"/>
      <c r="L88" s="44"/>
      <c r="M88" s="17"/>
    </row>
    <row r="89" spans="2:23" ht="5.0999999999999996" customHeight="1" x14ac:dyDescent="0.3">
      <c r="B89" s="51"/>
      <c r="C89" s="6"/>
      <c r="D89" s="14"/>
      <c r="E89" s="14"/>
      <c r="F89" s="6"/>
      <c r="G89" s="15"/>
      <c r="H89" s="15"/>
      <c r="I89" s="5"/>
      <c r="J89" s="5"/>
      <c r="K89" s="5"/>
      <c r="L89" s="44"/>
      <c r="M89" s="17"/>
    </row>
    <row r="90" spans="2:23" ht="21.9" customHeight="1" x14ac:dyDescent="0.3">
      <c r="B90" s="52"/>
      <c r="C90" s="45"/>
      <c r="D90" s="14"/>
      <c r="E90" s="14"/>
      <c r="F90" s="6"/>
      <c r="G90" s="46" t="s">
        <v>22</v>
      </c>
      <c r="H90" s="33"/>
      <c r="I90" s="31" t="s">
        <v>4</v>
      </c>
      <c r="J90" s="47"/>
      <c r="K90" s="16"/>
    </row>
    <row r="91" spans="2:23" ht="4.95" customHeight="1" x14ac:dyDescent="0.3">
      <c r="B91" s="52"/>
      <c r="C91" s="6"/>
      <c r="D91" s="14"/>
      <c r="E91" s="14"/>
      <c r="F91" s="6"/>
      <c r="G91" s="46"/>
      <c r="H91" s="15"/>
      <c r="I91" s="16"/>
      <c r="J91" s="16"/>
      <c r="K91" s="16"/>
      <c r="L91" s="13"/>
      <c r="M91" s="17"/>
    </row>
    <row r="92" spans="2:23" ht="21.9" customHeight="1" x14ac:dyDescent="0.3">
      <c r="B92" s="52"/>
      <c r="C92" s="6"/>
      <c r="D92" s="14"/>
      <c r="E92" s="14"/>
      <c r="F92" s="6"/>
      <c r="G92" s="46" t="s">
        <v>21</v>
      </c>
      <c r="H92" s="33"/>
      <c r="I92" s="31" t="s">
        <v>4</v>
      </c>
      <c r="J92" s="16" t="s">
        <v>98</v>
      </c>
      <c r="K92" s="16"/>
      <c r="L92" s="16" t="s">
        <v>99</v>
      </c>
    </row>
    <row r="93" spans="2:23" ht="6" customHeight="1" x14ac:dyDescent="0.3">
      <c r="B93" s="51"/>
      <c r="C93" s="6"/>
      <c r="D93" s="14"/>
      <c r="E93" s="14"/>
      <c r="F93" s="6"/>
      <c r="G93" s="15"/>
      <c r="H93" s="15"/>
      <c r="I93" s="5"/>
      <c r="J93" s="5"/>
      <c r="K93" s="5"/>
      <c r="L93" s="13"/>
      <c r="M93" s="17"/>
    </row>
    <row r="94" spans="2:23" ht="21.9" customHeight="1" x14ac:dyDescent="0.3">
      <c r="B94" s="51" t="s">
        <v>73</v>
      </c>
      <c r="C94" s="13" t="s">
        <v>76</v>
      </c>
      <c r="D94" s="14"/>
      <c r="E94" s="14"/>
      <c r="F94" s="6"/>
      <c r="G94" s="15"/>
      <c r="H94" s="15"/>
      <c r="I94" s="5"/>
      <c r="J94" s="40">
        <f>ROUND(J86+(J86*H90/100)-(J86*H92/100),2)</f>
        <v>138571.88</v>
      </c>
      <c r="K94" s="17" t="s">
        <v>5</v>
      </c>
      <c r="L94" s="40">
        <f>ROUND(J94*1.19,2)</f>
        <v>164900.54</v>
      </c>
      <c r="M94" s="17" t="s">
        <v>5</v>
      </c>
    </row>
    <row r="95" spans="2:23" ht="21.9" customHeight="1" x14ac:dyDescent="0.3">
      <c r="B95" s="51"/>
      <c r="C95" s="13"/>
      <c r="D95" s="14"/>
      <c r="E95" s="14"/>
      <c r="F95" s="6"/>
      <c r="G95" s="15"/>
      <c r="H95" s="15"/>
      <c r="I95" s="5"/>
      <c r="J95" s="39"/>
      <c r="K95" s="31"/>
      <c r="L95" s="39"/>
    </row>
    <row r="96" spans="2:23" ht="18.600000000000001" customHeight="1" x14ac:dyDescent="0.3">
      <c r="B96" s="49" t="s">
        <v>62</v>
      </c>
      <c r="C96" s="11" t="s">
        <v>77</v>
      </c>
      <c r="D96" s="11"/>
      <c r="E96" s="11"/>
      <c r="F96" s="11"/>
      <c r="G96" s="11"/>
      <c r="H96" s="11"/>
      <c r="I96" s="11"/>
    </row>
    <row r="97" spans="2:23" ht="16.8" customHeight="1" x14ac:dyDescent="0.3">
      <c r="B97" s="49"/>
      <c r="C97" s="3" t="s">
        <v>10</v>
      </c>
      <c r="D97" s="11"/>
      <c r="E97" s="11"/>
      <c r="F97" s="11"/>
      <c r="G97" s="11"/>
      <c r="H97" s="11"/>
      <c r="I97" s="11"/>
    </row>
    <row r="98" spans="2:23" ht="18.600000000000001" customHeight="1" x14ac:dyDescent="0.3">
      <c r="B98" s="50"/>
      <c r="C98" s="3" t="s">
        <v>26</v>
      </c>
    </row>
    <row r="99" spans="2:23" ht="14.4" customHeight="1" x14ac:dyDescent="0.3">
      <c r="B99" s="50"/>
      <c r="C99" s="3" t="s">
        <v>78</v>
      </c>
      <c r="J99" s="41">
        <v>72517.5</v>
      </c>
      <c r="K99" s="31" t="s">
        <v>8</v>
      </c>
    </row>
    <row r="100" spans="2:23" ht="4.95" customHeight="1" x14ac:dyDescent="0.3">
      <c r="B100" s="50"/>
      <c r="J100" s="41"/>
      <c r="K100" s="31"/>
    </row>
    <row r="101" spans="2:23" ht="21.9" customHeight="1" x14ac:dyDescent="0.3">
      <c r="B101" s="51" t="s">
        <v>63</v>
      </c>
      <c r="C101" s="6" t="s">
        <v>9</v>
      </c>
      <c r="D101" s="6"/>
      <c r="E101" s="6"/>
      <c r="F101" s="6"/>
      <c r="G101" s="6"/>
      <c r="H101" s="6"/>
      <c r="I101" s="6"/>
      <c r="J101" s="42">
        <v>21063.85</v>
      </c>
      <c r="K101" s="17" t="s">
        <v>5</v>
      </c>
    </row>
    <row r="102" spans="2:23" ht="4.2" customHeight="1" x14ac:dyDescent="0.3">
      <c r="B102" s="51"/>
      <c r="C102" s="6"/>
      <c r="D102" s="6"/>
      <c r="E102" s="6"/>
      <c r="F102" s="6"/>
      <c r="G102" s="6"/>
      <c r="H102" s="6"/>
      <c r="I102" s="6"/>
      <c r="J102" s="42"/>
      <c r="K102" s="17"/>
    </row>
    <row r="103" spans="2:23" ht="16.2" customHeight="1" x14ac:dyDescent="0.3">
      <c r="B103" s="51"/>
      <c r="C103" s="6" t="s">
        <v>72</v>
      </c>
      <c r="D103" s="6" t="s">
        <v>121</v>
      </c>
      <c r="E103" s="6"/>
      <c r="F103" s="6"/>
      <c r="G103" s="6"/>
      <c r="H103" s="6"/>
      <c r="I103" s="6"/>
      <c r="J103" s="41">
        <v>95.1</v>
      </c>
      <c r="K103" s="31" t="s">
        <v>24</v>
      </c>
    </row>
    <row r="104" spans="2:23" ht="4.95" customHeight="1" x14ac:dyDescent="0.3">
      <c r="B104" s="51"/>
      <c r="C104" s="6"/>
      <c r="D104" s="6"/>
      <c r="E104" s="6"/>
      <c r="F104" s="6"/>
      <c r="G104" s="6"/>
      <c r="H104" s="6"/>
      <c r="I104" s="6"/>
      <c r="J104" s="6"/>
      <c r="K104" s="6"/>
      <c r="L104" s="29"/>
    </row>
    <row r="105" spans="2:23" ht="15" customHeight="1" x14ac:dyDescent="0.3">
      <c r="B105" s="51" t="s">
        <v>64</v>
      </c>
      <c r="C105" s="6" t="s">
        <v>79</v>
      </c>
      <c r="D105" s="6"/>
      <c r="E105" s="6"/>
      <c r="F105" s="6"/>
      <c r="G105" s="6"/>
      <c r="H105" s="6"/>
      <c r="I105" s="6"/>
      <c r="J105" s="57">
        <f>ROUND(J101*J103/100,2)</f>
        <v>20031.72</v>
      </c>
      <c r="K105" s="17" t="s">
        <v>5</v>
      </c>
      <c r="L105" s="29"/>
    </row>
    <row r="106" spans="2:23" ht="9" customHeight="1" x14ac:dyDescent="0.3">
      <c r="B106" s="51"/>
      <c r="C106" s="6"/>
      <c r="D106" s="6"/>
      <c r="E106" s="6"/>
      <c r="W106" s="12"/>
    </row>
    <row r="107" spans="2:23" ht="21.9" customHeight="1" x14ac:dyDescent="0.3">
      <c r="B107" s="51" t="s">
        <v>65</v>
      </c>
      <c r="C107" s="6" t="s">
        <v>2</v>
      </c>
      <c r="D107" s="14"/>
      <c r="E107" s="14"/>
      <c r="F107" s="6"/>
      <c r="G107" s="15"/>
      <c r="H107" s="15"/>
      <c r="I107" s="5"/>
      <c r="J107" s="5"/>
      <c r="K107" s="5"/>
      <c r="L107" s="44"/>
      <c r="M107" s="17"/>
    </row>
    <row r="108" spans="2:23" ht="5.0999999999999996" customHeight="1" x14ac:dyDescent="0.3">
      <c r="B108" s="51"/>
      <c r="C108" s="6"/>
      <c r="D108" s="14"/>
      <c r="E108" s="14"/>
      <c r="F108" s="6"/>
      <c r="G108" s="15"/>
      <c r="H108" s="15"/>
      <c r="I108" s="5"/>
      <c r="J108" s="5"/>
      <c r="K108" s="5"/>
      <c r="L108" s="44"/>
      <c r="M108" s="17"/>
    </row>
    <row r="109" spans="2:23" ht="21.9" customHeight="1" x14ac:dyDescent="0.3">
      <c r="B109" s="52"/>
      <c r="C109" s="45"/>
      <c r="D109" s="14"/>
      <c r="E109" s="14"/>
      <c r="F109" s="6"/>
      <c r="G109" s="46" t="s">
        <v>22</v>
      </c>
      <c r="H109" s="33"/>
      <c r="I109" s="31" t="s">
        <v>4</v>
      </c>
      <c r="J109" s="47"/>
      <c r="K109" s="16"/>
    </row>
    <row r="110" spans="2:23" ht="4.95" customHeight="1" x14ac:dyDescent="0.3">
      <c r="B110" s="52"/>
      <c r="C110" s="6"/>
      <c r="D110" s="14"/>
      <c r="E110" s="14"/>
      <c r="F110" s="6"/>
      <c r="G110" s="46"/>
      <c r="H110" s="15"/>
      <c r="I110" s="16"/>
      <c r="J110" s="16"/>
      <c r="K110" s="16"/>
      <c r="L110" s="13"/>
      <c r="M110" s="17"/>
    </row>
    <row r="111" spans="2:23" ht="21.9" customHeight="1" x14ac:dyDescent="0.3">
      <c r="B111" s="52"/>
      <c r="C111" s="6"/>
      <c r="D111" s="14"/>
      <c r="E111" s="14"/>
      <c r="F111" s="6"/>
      <c r="G111" s="46" t="s">
        <v>21</v>
      </c>
      <c r="H111" s="33"/>
      <c r="I111" s="31" t="s">
        <v>4</v>
      </c>
      <c r="J111" s="16" t="s">
        <v>98</v>
      </c>
      <c r="K111" s="16"/>
      <c r="L111" s="16" t="s">
        <v>99</v>
      </c>
    </row>
    <row r="112" spans="2:23" ht="6" customHeight="1" x14ac:dyDescent="0.3">
      <c r="B112" s="51"/>
      <c r="C112" s="6"/>
      <c r="D112" s="14"/>
      <c r="E112" s="14"/>
      <c r="F112" s="6"/>
      <c r="G112" s="15"/>
      <c r="H112" s="15"/>
      <c r="I112" s="5"/>
      <c r="J112" s="5"/>
      <c r="K112" s="5"/>
      <c r="L112" s="13"/>
      <c r="M112" s="17"/>
    </row>
    <row r="113" spans="2:23" ht="21.9" customHeight="1" x14ac:dyDescent="0.3">
      <c r="B113" s="51" t="s">
        <v>66</v>
      </c>
      <c r="C113" s="13" t="s">
        <v>80</v>
      </c>
      <c r="D113" s="14"/>
      <c r="E113" s="14"/>
      <c r="F113" s="6"/>
      <c r="G113" s="15"/>
      <c r="H113" s="15"/>
      <c r="I113" s="5"/>
      <c r="J113" s="40">
        <f>ROUND(J105+(J105*H109/100)-(J105*H111/100),2)</f>
        <v>20031.72</v>
      </c>
      <c r="K113" s="17" t="s">
        <v>5</v>
      </c>
      <c r="L113" s="40">
        <f>ROUND(J113*1.19,2)</f>
        <v>23837.75</v>
      </c>
      <c r="M113" s="17" t="s">
        <v>5</v>
      </c>
    </row>
    <row r="114" spans="2:23" ht="21.9" customHeight="1" x14ac:dyDescent="0.3">
      <c r="B114" s="51"/>
      <c r="C114" s="13"/>
      <c r="D114" s="14"/>
      <c r="E114" s="14"/>
      <c r="F114" s="6"/>
      <c r="G114" s="15"/>
      <c r="H114" s="15"/>
      <c r="I114" s="5"/>
      <c r="J114" s="39"/>
      <c r="K114" s="31"/>
      <c r="L114" s="39"/>
    </row>
    <row r="115" spans="2:23" ht="18.600000000000001" customHeight="1" x14ac:dyDescent="0.3">
      <c r="B115" s="49" t="s">
        <v>67</v>
      </c>
      <c r="C115" s="11" t="s">
        <v>104</v>
      </c>
      <c r="D115" s="11"/>
      <c r="E115" s="11"/>
      <c r="F115" s="11"/>
      <c r="G115" s="11"/>
      <c r="H115" s="11"/>
      <c r="I115" s="11"/>
    </row>
    <row r="116" spans="2:23" ht="16.2" customHeight="1" x14ac:dyDescent="0.3">
      <c r="B116" s="49"/>
      <c r="C116" s="3" t="s">
        <v>103</v>
      </c>
      <c r="D116" s="11"/>
      <c r="E116" s="11"/>
      <c r="F116" s="11"/>
      <c r="G116" s="11"/>
      <c r="H116" s="11"/>
      <c r="I116" s="11"/>
    </row>
    <row r="117" spans="2:23" ht="18.600000000000001" customHeight="1" x14ac:dyDescent="0.3">
      <c r="B117" s="50"/>
      <c r="C117" s="3" t="s">
        <v>26</v>
      </c>
    </row>
    <row r="118" spans="2:23" ht="14.4" customHeight="1" x14ac:dyDescent="0.3">
      <c r="B118" s="50"/>
      <c r="C118" s="3" t="s">
        <v>106</v>
      </c>
      <c r="J118" s="41">
        <v>1353660</v>
      </c>
      <c r="K118" s="31" t="s">
        <v>8</v>
      </c>
    </row>
    <row r="119" spans="2:23" ht="4.95" customHeight="1" x14ac:dyDescent="0.3">
      <c r="B119" s="50"/>
      <c r="J119" s="41"/>
      <c r="K119" s="31"/>
    </row>
    <row r="120" spans="2:23" ht="21.9" customHeight="1" x14ac:dyDescent="0.3">
      <c r="B120" s="51" t="s">
        <v>81</v>
      </c>
      <c r="C120" s="6" t="s">
        <v>9</v>
      </c>
      <c r="D120" s="6"/>
      <c r="E120" s="6"/>
      <c r="F120" s="6"/>
      <c r="G120" s="6"/>
      <c r="H120" s="6"/>
      <c r="I120" s="6"/>
      <c r="J120" s="42">
        <v>247722.26</v>
      </c>
      <c r="K120" s="17" t="s">
        <v>5</v>
      </c>
    </row>
    <row r="121" spans="2:23" ht="4.2" customHeight="1" x14ac:dyDescent="0.3">
      <c r="B121" s="51"/>
      <c r="C121" s="6"/>
      <c r="D121" s="6"/>
      <c r="E121" s="6"/>
      <c r="F121" s="6"/>
      <c r="G121" s="6"/>
      <c r="H121" s="6"/>
      <c r="I121" s="6"/>
      <c r="J121" s="42"/>
      <c r="K121" s="17"/>
    </row>
    <row r="122" spans="2:23" ht="16.2" customHeight="1" x14ac:dyDescent="0.3">
      <c r="B122" s="51"/>
      <c r="C122" s="6" t="s">
        <v>72</v>
      </c>
      <c r="D122" s="6" t="s">
        <v>121</v>
      </c>
      <c r="E122" s="6"/>
      <c r="F122" s="6"/>
      <c r="G122" s="6"/>
      <c r="H122" s="6"/>
      <c r="I122" s="6"/>
      <c r="J122" s="41">
        <v>95.1</v>
      </c>
      <c r="K122" s="31" t="s">
        <v>24</v>
      </c>
    </row>
    <row r="123" spans="2:23" ht="4.95" customHeight="1" x14ac:dyDescent="0.3">
      <c r="B123" s="51"/>
      <c r="C123" s="6"/>
      <c r="D123" s="6"/>
      <c r="E123" s="6"/>
      <c r="F123" s="6"/>
      <c r="G123" s="6"/>
      <c r="H123" s="6"/>
      <c r="I123" s="6"/>
      <c r="J123" s="6"/>
      <c r="K123" s="6"/>
      <c r="L123" s="29"/>
    </row>
    <row r="124" spans="2:23" ht="15" customHeight="1" x14ac:dyDescent="0.3">
      <c r="B124" s="51" t="s">
        <v>82</v>
      </c>
      <c r="C124" s="6" t="s">
        <v>79</v>
      </c>
      <c r="D124" s="6"/>
      <c r="E124" s="6"/>
      <c r="F124" s="6"/>
      <c r="G124" s="6"/>
      <c r="H124" s="6"/>
      <c r="I124" s="6"/>
      <c r="J124" s="57">
        <f>ROUND(J120*J122/100,2)</f>
        <v>235583.87</v>
      </c>
      <c r="K124" s="17" t="s">
        <v>5</v>
      </c>
      <c r="L124" s="29"/>
    </row>
    <row r="125" spans="2:23" ht="9" customHeight="1" x14ac:dyDescent="0.3">
      <c r="B125" s="51"/>
      <c r="C125" s="6"/>
      <c r="D125" s="6"/>
      <c r="E125" s="6"/>
      <c r="W125" s="12"/>
    </row>
    <row r="126" spans="2:23" ht="21.9" customHeight="1" x14ac:dyDescent="0.3">
      <c r="B126" s="51" t="s">
        <v>83</v>
      </c>
      <c r="C126" s="6" t="s">
        <v>2</v>
      </c>
      <c r="D126" s="14"/>
      <c r="E126" s="14"/>
      <c r="F126" s="6"/>
      <c r="G126" s="15"/>
      <c r="H126" s="15"/>
      <c r="I126" s="5"/>
      <c r="J126" s="5"/>
      <c r="K126" s="5"/>
      <c r="L126" s="44"/>
      <c r="M126" s="17"/>
    </row>
    <row r="127" spans="2:23" ht="5.0999999999999996" customHeight="1" x14ac:dyDescent="0.3">
      <c r="B127" s="51"/>
      <c r="C127" s="6"/>
      <c r="D127" s="14"/>
      <c r="E127" s="14"/>
      <c r="F127" s="6"/>
      <c r="G127" s="15"/>
      <c r="H127" s="15"/>
      <c r="I127" s="5"/>
      <c r="J127" s="5"/>
      <c r="K127" s="5"/>
      <c r="L127" s="44"/>
      <c r="M127" s="17"/>
    </row>
    <row r="128" spans="2:23" ht="21.9" customHeight="1" x14ac:dyDescent="0.3">
      <c r="B128" s="52"/>
      <c r="C128" s="45"/>
      <c r="D128" s="14"/>
      <c r="E128" s="14"/>
      <c r="F128" s="6"/>
      <c r="G128" s="46" t="s">
        <v>22</v>
      </c>
      <c r="H128" s="33"/>
      <c r="I128" s="31" t="s">
        <v>4</v>
      </c>
      <c r="J128" s="47"/>
      <c r="K128" s="16"/>
    </row>
    <row r="129" spans="2:23" ht="4.95" customHeight="1" x14ac:dyDescent="0.3">
      <c r="B129" s="52"/>
      <c r="C129" s="6"/>
      <c r="D129" s="14"/>
      <c r="E129" s="14"/>
      <c r="F129" s="6"/>
      <c r="G129" s="46"/>
      <c r="H129" s="15"/>
      <c r="I129" s="16"/>
      <c r="J129" s="16"/>
      <c r="K129" s="16"/>
      <c r="L129" s="13"/>
      <c r="M129" s="17"/>
    </row>
    <row r="130" spans="2:23" ht="21.9" customHeight="1" x14ac:dyDescent="0.3">
      <c r="B130" s="52"/>
      <c r="C130" s="6"/>
      <c r="D130" s="14"/>
      <c r="E130" s="14"/>
      <c r="F130" s="6"/>
      <c r="G130" s="46" t="s">
        <v>21</v>
      </c>
      <c r="H130" s="33"/>
      <c r="I130" s="31" t="s">
        <v>4</v>
      </c>
      <c r="J130" s="16" t="s">
        <v>98</v>
      </c>
      <c r="K130" s="16"/>
      <c r="L130" s="16" t="s">
        <v>99</v>
      </c>
    </row>
    <row r="131" spans="2:23" ht="6" customHeight="1" x14ac:dyDescent="0.3">
      <c r="B131" s="51"/>
      <c r="C131" s="6"/>
      <c r="D131" s="14"/>
      <c r="E131" s="14"/>
      <c r="F131" s="6"/>
      <c r="G131" s="15"/>
      <c r="H131" s="15"/>
      <c r="I131" s="5"/>
      <c r="J131" s="5"/>
      <c r="K131" s="5"/>
      <c r="L131" s="13"/>
      <c r="M131" s="17"/>
    </row>
    <row r="132" spans="2:23" ht="21.9" customHeight="1" x14ac:dyDescent="0.3">
      <c r="B132" s="51" t="s">
        <v>84</v>
      </c>
      <c r="C132" s="13" t="s">
        <v>105</v>
      </c>
      <c r="D132" s="14"/>
      <c r="E132" s="14"/>
      <c r="F132" s="6"/>
      <c r="G132" s="15"/>
      <c r="H132" s="15"/>
      <c r="I132" s="5"/>
      <c r="J132" s="40">
        <f>ROUND(J124+(J124*H128/100)-(J124*H130/100),2)</f>
        <v>235583.87</v>
      </c>
      <c r="K132" s="17" t="s">
        <v>5</v>
      </c>
      <c r="L132" s="40">
        <f>ROUND(J132*1.19,2)</f>
        <v>280344.81</v>
      </c>
      <c r="M132" s="17" t="s">
        <v>5</v>
      </c>
    </row>
    <row r="133" spans="2:23" ht="21.9" customHeight="1" x14ac:dyDescent="0.3">
      <c r="B133" s="51"/>
      <c r="C133" s="13"/>
      <c r="D133" s="14"/>
      <c r="E133" s="14"/>
      <c r="F133" s="6"/>
      <c r="G133" s="15"/>
      <c r="H133" s="15"/>
      <c r="I133" s="5"/>
      <c r="J133" s="58"/>
      <c r="K133" s="17"/>
      <c r="L133" s="58"/>
      <c r="M133" s="17"/>
    </row>
    <row r="134" spans="2:23" ht="18.600000000000001" customHeight="1" x14ac:dyDescent="0.3">
      <c r="B134" s="49" t="s">
        <v>68</v>
      </c>
      <c r="C134" s="11" t="s">
        <v>85</v>
      </c>
      <c r="D134" s="11"/>
      <c r="E134" s="11"/>
      <c r="F134" s="11"/>
      <c r="G134" s="11"/>
      <c r="H134" s="11"/>
      <c r="I134" s="11"/>
    </row>
    <row r="135" spans="2:23" ht="16.2" customHeight="1" x14ac:dyDescent="0.3">
      <c r="B135" s="49"/>
      <c r="C135" s="3" t="s">
        <v>103</v>
      </c>
      <c r="D135" s="11"/>
      <c r="E135" s="11"/>
      <c r="F135" s="11"/>
      <c r="G135" s="11"/>
      <c r="H135" s="11"/>
      <c r="I135" s="11"/>
    </row>
    <row r="136" spans="2:23" ht="18.600000000000001" customHeight="1" x14ac:dyDescent="0.3">
      <c r="B136" s="50"/>
      <c r="C136" s="3" t="s">
        <v>26</v>
      </c>
    </row>
    <row r="137" spans="2:23" ht="14.4" customHeight="1" x14ac:dyDescent="0.3">
      <c r="B137" s="50"/>
      <c r="C137" s="3" t="s">
        <v>86</v>
      </c>
      <c r="J137" s="41">
        <v>145035</v>
      </c>
      <c r="K137" s="31" t="s">
        <v>8</v>
      </c>
    </row>
    <row r="138" spans="2:23" ht="4.95" customHeight="1" x14ac:dyDescent="0.3">
      <c r="B138" s="50"/>
      <c r="J138" s="41"/>
      <c r="K138" s="31"/>
    </row>
    <row r="139" spans="2:23" ht="21.9" customHeight="1" x14ac:dyDescent="0.3">
      <c r="B139" s="51" t="s">
        <v>88</v>
      </c>
      <c r="C139" s="6" t="s">
        <v>9</v>
      </c>
      <c r="D139" s="6"/>
      <c r="E139" s="6"/>
      <c r="F139" s="6"/>
      <c r="G139" s="6"/>
      <c r="H139" s="6"/>
      <c r="I139" s="6"/>
      <c r="J139" s="42">
        <v>42615.55</v>
      </c>
      <c r="K139" s="17" t="s">
        <v>5</v>
      </c>
    </row>
    <row r="140" spans="2:23" ht="4.2" customHeight="1" x14ac:dyDescent="0.3">
      <c r="B140" s="51"/>
      <c r="C140" s="6"/>
      <c r="D140" s="6"/>
      <c r="E140" s="6"/>
      <c r="F140" s="6"/>
      <c r="G140" s="6"/>
      <c r="H140" s="6"/>
      <c r="I140" s="6"/>
      <c r="J140" s="42"/>
      <c r="K140" s="17"/>
    </row>
    <row r="141" spans="2:23" ht="16.2" customHeight="1" x14ac:dyDescent="0.3">
      <c r="B141" s="51"/>
      <c r="C141" s="6" t="s">
        <v>72</v>
      </c>
      <c r="D141" s="6" t="s">
        <v>121</v>
      </c>
      <c r="E141" s="6"/>
      <c r="F141" s="6"/>
      <c r="G141" s="6"/>
      <c r="H141" s="6"/>
      <c r="I141" s="6"/>
      <c r="J141" s="41">
        <v>95.1</v>
      </c>
      <c r="K141" s="31" t="s">
        <v>24</v>
      </c>
    </row>
    <row r="142" spans="2:23" ht="4.95" customHeight="1" x14ac:dyDescent="0.3">
      <c r="B142" s="51"/>
      <c r="C142" s="6"/>
      <c r="D142" s="6"/>
      <c r="E142" s="6"/>
      <c r="F142" s="6"/>
      <c r="G142" s="6"/>
      <c r="H142" s="6"/>
      <c r="I142" s="6"/>
      <c r="J142" s="6"/>
      <c r="K142" s="6"/>
      <c r="L142" s="29"/>
    </row>
    <row r="143" spans="2:23" ht="15" customHeight="1" x14ac:dyDescent="0.3">
      <c r="B143" s="51" t="s">
        <v>89</v>
      </c>
      <c r="C143" s="6" t="s">
        <v>79</v>
      </c>
      <c r="D143" s="6"/>
      <c r="E143" s="6"/>
      <c r="F143" s="6"/>
      <c r="G143" s="6"/>
      <c r="H143" s="6"/>
      <c r="I143" s="6"/>
      <c r="J143" s="57">
        <f>ROUND(J139*J141/100,2)</f>
        <v>40527.39</v>
      </c>
      <c r="K143" s="17" t="s">
        <v>5</v>
      </c>
      <c r="L143" s="29"/>
    </row>
    <row r="144" spans="2:23" ht="9" customHeight="1" x14ac:dyDescent="0.3">
      <c r="B144" s="51"/>
      <c r="C144" s="6"/>
      <c r="D144" s="6"/>
      <c r="E144" s="6"/>
      <c r="W144" s="12"/>
    </row>
    <row r="145" spans="2:13" ht="21.9" customHeight="1" x14ac:dyDescent="0.3">
      <c r="B145" s="51" t="s">
        <v>90</v>
      </c>
      <c r="C145" s="6" t="s">
        <v>2</v>
      </c>
      <c r="D145" s="14"/>
      <c r="E145" s="14"/>
      <c r="F145" s="6"/>
      <c r="G145" s="15"/>
      <c r="H145" s="15"/>
      <c r="I145" s="5"/>
      <c r="J145" s="5"/>
      <c r="K145" s="5"/>
      <c r="L145" s="44"/>
      <c r="M145" s="17"/>
    </row>
    <row r="146" spans="2:13" ht="5.0999999999999996" customHeight="1" x14ac:dyDescent="0.3">
      <c r="B146" s="51"/>
      <c r="C146" s="6"/>
      <c r="D146" s="14"/>
      <c r="E146" s="14"/>
      <c r="F146" s="6"/>
      <c r="G146" s="15"/>
      <c r="H146" s="15"/>
      <c r="I146" s="5"/>
      <c r="J146" s="5"/>
      <c r="K146" s="5"/>
      <c r="L146" s="44"/>
      <c r="M146" s="17"/>
    </row>
    <row r="147" spans="2:13" ht="21.9" customHeight="1" x14ac:dyDescent="0.3">
      <c r="B147" s="52"/>
      <c r="C147" s="45"/>
      <c r="D147" s="14"/>
      <c r="E147" s="14"/>
      <c r="F147" s="6"/>
      <c r="G147" s="46" t="s">
        <v>22</v>
      </c>
      <c r="H147" s="33"/>
      <c r="I147" s="31" t="s">
        <v>4</v>
      </c>
      <c r="J147" s="47"/>
      <c r="K147" s="16"/>
    </row>
    <row r="148" spans="2:13" ht="4.95" customHeight="1" x14ac:dyDescent="0.3">
      <c r="B148" s="52"/>
      <c r="C148" s="6"/>
      <c r="D148" s="14"/>
      <c r="E148" s="14"/>
      <c r="F148" s="6"/>
      <c r="G148" s="46"/>
      <c r="H148" s="15"/>
      <c r="I148" s="16"/>
      <c r="J148" s="16"/>
      <c r="K148" s="16"/>
      <c r="L148" s="13"/>
      <c r="M148" s="17"/>
    </row>
    <row r="149" spans="2:13" ht="21.9" customHeight="1" x14ac:dyDescent="0.3">
      <c r="B149" s="52"/>
      <c r="C149" s="6"/>
      <c r="D149" s="14"/>
      <c r="E149" s="14"/>
      <c r="F149" s="6"/>
      <c r="G149" s="46" t="s">
        <v>21</v>
      </c>
      <c r="H149" s="33"/>
      <c r="I149" s="31" t="s">
        <v>4</v>
      </c>
      <c r="J149" s="16" t="s">
        <v>98</v>
      </c>
      <c r="K149" s="16"/>
      <c r="L149" s="16" t="s">
        <v>99</v>
      </c>
    </row>
    <row r="150" spans="2:13" ht="6" customHeight="1" x14ac:dyDescent="0.3">
      <c r="B150" s="51"/>
      <c r="C150" s="6"/>
      <c r="D150" s="14"/>
      <c r="E150" s="14"/>
      <c r="F150" s="6"/>
      <c r="G150" s="15"/>
      <c r="H150" s="15"/>
      <c r="I150" s="5"/>
      <c r="J150" s="5"/>
      <c r="K150" s="5"/>
      <c r="L150" s="13"/>
      <c r="M150" s="17"/>
    </row>
    <row r="151" spans="2:13" ht="21.9" customHeight="1" x14ac:dyDescent="0.3">
      <c r="B151" s="51" t="s">
        <v>91</v>
      </c>
      <c r="C151" s="13" t="s">
        <v>87</v>
      </c>
      <c r="D151" s="14"/>
      <c r="E151" s="14"/>
      <c r="F151" s="6"/>
      <c r="G151" s="15"/>
      <c r="H151" s="15"/>
      <c r="I151" s="5"/>
      <c r="J151" s="40">
        <f>ROUND(J143+(J143*H147/100)-(J143*H149/100),2)</f>
        <v>40527.39</v>
      </c>
      <c r="K151" s="17" t="s">
        <v>5</v>
      </c>
      <c r="L151" s="40">
        <f>ROUND(J151*1.19,2)</f>
        <v>48227.59</v>
      </c>
      <c r="M151" s="17" t="s">
        <v>5</v>
      </c>
    </row>
    <row r="152" spans="2:13" ht="10.199999999999999" customHeight="1" x14ac:dyDescent="0.3">
      <c r="B152" s="51"/>
      <c r="C152" s="6"/>
      <c r="D152" s="14"/>
      <c r="E152" s="14"/>
      <c r="F152" s="6"/>
      <c r="G152" s="15"/>
      <c r="H152" s="15"/>
      <c r="I152" s="5"/>
      <c r="J152" s="39"/>
      <c r="K152" s="31"/>
      <c r="L152" s="39"/>
    </row>
    <row r="153" spans="2:13" ht="8.4" customHeight="1" x14ac:dyDescent="0.3">
      <c r="B153" s="54"/>
      <c r="C153" s="48"/>
      <c r="D153" s="48"/>
      <c r="E153" s="48"/>
      <c r="F153" s="48"/>
      <c r="G153" s="48"/>
      <c r="H153" s="48"/>
      <c r="I153" s="16"/>
      <c r="J153" s="56"/>
      <c r="K153" s="31"/>
      <c r="L153" s="39"/>
    </row>
    <row r="154" spans="2:13" ht="22.5" customHeight="1" x14ac:dyDescent="0.3">
      <c r="B154" s="55" t="s">
        <v>69</v>
      </c>
      <c r="C154" s="61" t="s">
        <v>32</v>
      </c>
      <c r="D154" s="61"/>
      <c r="E154" s="61"/>
      <c r="F154" s="61"/>
      <c r="G154" s="61"/>
      <c r="H154" s="61"/>
      <c r="I154" s="16"/>
      <c r="J154" s="16" t="s">
        <v>98</v>
      </c>
      <c r="K154" s="16"/>
      <c r="L154" s="16" t="s">
        <v>99</v>
      </c>
    </row>
    <row r="155" spans="2:13" ht="21.9" customHeight="1" x14ac:dyDescent="0.3">
      <c r="B155" s="51" t="s">
        <v>108</v>
      </c>
      <c r="C155" s="6" t="s">
        <v>37</v>
      </c>
      <c r="D155" s="14"/>
      <c r="E155" s="14"/>
      <c r="F155" s="6"/>
      <c r="G155" s="14"/>
      <c r="H155" s="14"/>
      <c r="I155" s="5"/>
      <c r="J155" s="38">
        <f>J37</f>
        <v>122811.89</v>
      </c>
      <c r="K155" s="31" t="s">
        <v>5</v>
      </c>
      <c r="L155" s="38">
        <f>ROUND(J155*1.19,2)</f>
        <v>146146.15</v>
      </c>
      <c r="M155" s="31" t="s">
        <v>5</v>
      </c>
    </row>
    <row r="156" spans="2:13" ht="6.6" customHeight="1" x14ac:dyDescent="0.3">
      <c r="B156" s="54"/>
      <c r="C156" s="48"/>
      <c r="D156" s="48"/>
      <c r="E156" s="48"/>
      <c r="F156" s="48"/>
      <c r="G156" s="48"/>
      <c r="H156" s="48"/>
      <c r="I156" s="16"/>
      <c r="J156" s="39"/>
      <c r="K156" s="31"/>
      <c r="L156" s="39"/>
    </row>
    <row r="157" spans="2:13" ht="21.9" customHeight="1" x14ac:dyDescent="0.3">
      <c r="B157" s="51" t="s">
        <v>109</v>
      </c>
      <c r="C157" s="6" t="s">
        <v>36</v>
      </c>
      <c r="D157" s="14"/>
      <c r="E157" s="14"/>
      <c r="F157" s="6"/>
      <c r="G157" s="14"/>
      <c r="H157" s="14"/>
      <c r="I157" s="5"/>
      <c r="J157" s="38">
        <f>J56</f>
        <v>138571.88</v>
      </c>
      <c r="K157" s="31" t="s">
        <v>5</v>
      </c>
      <c r="L157" s="38">
        <f>ROUND(J157*1.19,2)</f>
        <v>164900.54</v>
      </c>
      <c r="M157" s="31" t="s">
        <v>5</v>
      </c>
    </row>
    <row r="158" spans="2:13" ht="5.4" customHeight="1" x14ac:dyDescent="0.3">
      <c r="B158" s="54"/>
      <c r="C158" s="48"/>
      <c r="D158" s="48"/>
      <c r="E158" s="48"/>
      <c r="F158" s="48"/>
      <c r="G158" s="48"/>
      <c r="H158" s="48"/>
      <c r="I158" s="16"/>
      <c r="J158" s="39"/>
      <c r="K158" s="31"/>
      <c r="L158" s="39"/>
    </row>
    <row r="159" spans="2:13" ht="21" customHeight="1" x14ac:dyDescent="0.3">
      <c r="B159" s="51" t="s">
        <v>110</v>
      </c>
      <c r="C159" s="6" t="s">
        <v>38</v>
      </c>
      <c r="D159" s="14"/>
      <c r="E159" s="14"/>
      <c r="F159" s="6"/>
      <c r="G159" s="14"/>
      <c r="H159" s="14"/>
      <c r="I159" s="5"/>
      <c r="J159" s="38">
        <f>J75</f>
        <v>138571.88</v>
      </c>
      <c r="K159" s="31" t="s">
        <v>5</v>
      </c>
      <c r="L159" s="38">
        <f>ROUND(J159*1.19,2)</f>
        <v>164900.54</v>
      </c>
      <c r="M159" s="31" t="s">
        <v>5</v>
      </c>
    </row>
    <row r="160" spans="2:13" ht="5.4" customHeight="1" x14ac:dyDescent="0.3">
      <c r="B160" s="54"/>
      <c r="C160" s="48"/>
      <c r="D160" s="48"/>
      <c r="E160" s="48"/>
      <c r="F160" s="48"/>
      <c r="G160" s="48"/>
      <c r="H160" s="48"/>
      <c r="I160" s="16"/>
      <c r="J160" s="39"/>
      <c r="K160" s="31"/>
      <c r="L160" s="39"/>
    </row>
    <row r="161" spans="2:17" ht="21" customHeight="1" x14ac:dyDescent="0.3">
      <c r="B161" s="51" t="s">
        <v>111</v>
      </c>
      <c r="C161" s="6" t="s">
        <v>92</v>
      </c>
      <c r="D161" s="14"/>
      <c r="E161" s="14"/>
      <c r="F161" s="6"/>
      <c r="G161" s="14"/>
      <c r="H161" s="14"/>
      <c r="I161" s="5"/>
      <c r="J161" s="38">
        <f>J94</f>
        <v>138571.88</v>
      </c>
      <c r="K161" s="31" t="s">
        <v>5</v>
      </c>
      <c r="L161" s="38">
        <f>ROUND(J161*1.19,2)</f>
        <v>164900.54</v>
      </c>
      <c r="M161" s="31" t="s">
        <v>5</v>
      </c>
    </row>
    <row r="162" spans="2:17" ht="5.4" customHeight="1" x14ac:dyDescent="0.3">
      <c r="B162" s="54"/>
      <c r="C162" s="48"/>
      <c r="D162" s="48"/>
      <c r="E162" s="48"/>
      <c r="F162" s="48"/>
      <c r="G162" s="48"/>
      <c r="H162" s="48"/>
      <c r="I162" s="16"/>
      <c r="J162" s="39"/>
      <c r="K162" s="31"/>
      <c r="L162" s="39"/>
    </row>
    <row r="163" spans="2:17" ht="21" customHeight="1" x14ac:dyDescent="0.3">
      <c r="B163" s="51" t="s">
        <v>112</v>
      </c>
      <c r="C163" s="6" t="s">
        <v>93</v>
      </c>
      <c r="D163" s="14"/>
      <c r="E163" s="14"/>
      <c r="F163" s="6"/>
      <c r="G163" s="14"/>
      <c r="H163" s="14"/>
      <c r="I163" s="5"/>
      <c r="J163" s="38">
        <f>J113</f>
        <v>20031.72</v>
      </c>
      <c r="K163" s="31" t="s">
        <v>5</v>
      </c>
      <c r="L163" s="38">
        <f>ROUND(J163*1.19,2)</f>
        <v>23837.75</v>
      </c>
      <c r="M163" s="31" t="s">
        <v>5</v>
      </c>
    </row>
    <row r="164" spans="2:17" ht="5.4" customHeight="1" x14ac:dyDescent="0.3">
      <c r="B164" s="54"/>
      <c r="C164" s="48"/>
      <c r="D164" s="48"/>
      <c r="E164" s="48"/>
      <c r="F164" s="48"/>
      <c r="G164" s="48"/>
      <c r="H164" s="48"/>
      <c r="I164" s="16"/>
      <c r="J164" s="39"/>
      <c r="K164" s="31"/>
      <c r="L164" s="39"/>
    </row>
    <row r="165" spans="2:17" ht="21" customHeight="1" x14ac:dyDescent="0.3">
      <c r="B165" s="51" t="s">
        <v>113</v>
      </c>
      <c r="C165" s="6" t="s">
        <v>107</v>
      </c>
      <c r="D165" s="14"/>
      <c r="E165" s="14"/>
      <c r="F165" s="6"/>
      <c r="G165" s="14"/>
      <c r="H165" s="14"/>
      <c r="I165" s="5"/>
      <c r="J165" s="38">
        <f>J132</f>
        <v>235583.87</v>
      </c>
      <c r="K165" s="31" t="s">
        <v>5</v>
      </c>
      <c r="L165" s="38">
        <f>ROUND(J165*1.19,2)</f>
        <v>280344.81</v>
      </c>
      <c r="M165" s="31" t="s">
        <v>5</v>
      </c>
    </row>
    <row r="166" spans="2:17" ht="4.95" customHeight="1" x14ac:dyDescent="0.3">
      <c r="B166" s="54"/>
      <c r="C166" s="48"/>
      <c r="D166" s="48"/>
      <c r="E166" s="48"/>
      <c r="F166" s="48"/>
      <c r="G166" s="48"/>
      <c r="H166" s="48"/>
      <c r="I166" s="16"/>
      <c r="J166" s="39"/>
      <c r="K166" s="31"/>
      <c r="L166" s="39"/>
    </row>
    <row r="167" spans="2:17" ht="21" customHeight="1" x14ac:dyDescent="0.3">
      <c r="B167" s="51" t="s">
        <v>114</v>
      </c>
      <c r="C167" s="6" t="s">
        <v>94</v>
      </c>
      <c r="D167" s="14"/>
      <c r="E167" s="14"/>
      <c r="F167" s="6"/>
      <c r="G167" s="14"/>
      <c r="H167" s="14"/>
      <c r="I167" s="5"/>
      <c r="J167" s="38">
        <f>J151</f>
        <v>40527.39</v>
      </c>
      <c r="K167" s="31" t="s">
        <v>5</v>
      </c>
      <c r="L167" s="38">
        <f>ROUND(J167*1.19,2)</f>
        <v>48227.59</v>
      </c>
      <c r="M167" s="31" t="s">
        <v>5</v>
      </c>
    </row>
    <row r="168" spans="2:17" ht="4.95" customHeight="1" x14ac:dyDescent="0.3">
      <c r="B168" s="54"/>
      <c r="C168" s="48"/>
      <c r="D168" s="48"/>
      <c r="E168" s="48"/>
      <c r="F168" s="48"/>
      <c r="G168" s="48"/>
      <c r="H168" s="48"/>
      <c r="I168" s="16"/>
      <c r="J168" s="39"/>
      <c r="K168" s="31"/>
      <c r="L168" s="39"/>
    </row>
    <row r="169" spans="2:17" ht="4.95" customHeight="1" x14ac:dyDescent="0.3">
      <c r="B169" s="54"/>
      <c r="C169" s="48"/>
      <c r="D169" s="48"/>
      <c r="E169" s="48"/>
      <c r="F169" s="48"/>
      <c r="G169" s="48"/>
      <c r="H169" s="48"/>
      <c r="I169" s="16"/>
      <c r="J169" s="39"/>
      <c r="K169" s="31"/>
      <c r="L169" s="39"/>
    </row>
    <row r="170" spans="2:17" ht="19.2" customHeight="1" x14ac:dyDescent="0.3">
      <c r="B170" s="55" t="s">
        <v>70</v>
      </c>
      <c r="C170" s="61" t="s">
        <v>19</v>
      </c>
      <c r="D170" s="61"/>
      <c r="E170" s="61"/>
      <c r="F170" s="61"/>
      <c r="G170" s="61"/>
      <c r="H170" s="61"/>
      <c r="I170" s="16"/>
      <c r="J170" s="40">
        <f>J155+J157+J159+J161+J163+J165+J167</f>
        <v>834670.51</v>
      </c>
      <c r="K170" s="17" t="s">
        <v>5</v>
      </c>
      <c r="L170" s="40">
        <f>J170*1.19</f>
        <v>993257.90689999994</v>
      </c>
      <c r="M170" s="17" t="s">
        <v>5</v>
      </c>
    </row>
    <row r="171" spans="2:17" ht="7.95" customHeight="1" x14ac:dyDescent="0.3">
      <c r="B171" s="51"/>
      <c r="C171" s="6"/>
      <c r="D171" s="6"/>
      <c r="E171" s="6"/>
      <c r="J171" s="34"/>
      <c r="K171" s="19"/>
      <c r="L171" s="34"/>
      <c r="M171" s="19"/>
      <c r="Q171" s="9"/>
    </row>
    <row r="172" spans="2:17" ht="21.9" customHeight="1" x14ac:dyDescent="0.3">
      <c r="B172" s="53" t="s">
        <v>71</v>
      </c>
      <c r="C172" s="6" t="s">
        <v>3</v>
      </c>
      <c r="D172" s="6"/>
      <c r="E172" s="6"/>
      <c r="H172" s="33"/>
      <c r="I172" s="31" t="s">
        <v>4</v>
      </c>
      <c r="J172" s="38">
        <f>ROUND(J170*H172/100,2)</f>
        <v>0</v>
      </c>
      <c r="K172" s="31" t="s">
        <v>5</v>
      </c>
      <c r="L172" s="38">
        <f>ROUND(J172*1.19,2)</f>
        <v>0</v>
      </c>
      <c r="M172" s="31" t="s">
        <v>5</v>
      </c>
    </row>
    <row r="173" spans="2:17" ht="15" customHeight="1" x14ac:dyDescent="0.3">
      <c r="B173" s="51"/>
      <c r="C173" s="6"/>
      <c r="D173" s="6"/>
      <c r="E173" s="6"/>
      <c r="J173" s="36"/>
      <c r="K173" s="31"/>
      <c r="L173" s="36"/>
    </row>
    <row r="174" spans="2:17" ht="21.9" customHeight="1" x14ac:dyDescent="0.3">
      <c r="B174" s="53" t="s">
        <v>95</v>
      </c>
      <c r="C174" s="13" t="s">
        <v>96</v>
      </c>
      <c r="D174" s="6"/>
      <c r="E174" s="6"/>
      <c r="J174" s="40">
        <f>J170+J172</f>
        <v>834670.51</v>
      </c>
      <c r="K174" s="17" t="s">
        <v>5</v>
      </c>
      <c r="L174" s="40">
        <f>ROUND(J174*1.19,2)</f>
        <v>993257.91</v>
      </c>
      <c r="M174" s="17" t="s">
        <v>5</v>
      </c>
    </row>
    <row r="175" spans="2:17" ht="15" customHeight="1" x14ac:dyDescent="0.3">
      <c r="B175" s="51"/>
      <c r="C175" s="6"/>
      <c r="D175" s="6"/>
      <c r="E175" s="6"/>
      <c r="J175" s="36"/>
      <c r="K175" s="31"/>
      <c r="L175" s="36"/>
    </row>
    <row r="176" spans="2:17" ht="21.9" customHeight="1" x14ac:dyDescent="0.3">
      <c r="B176" s="53" t="s">
        <v>97</v>
      </c>
      <c r="C176" s="13" t="s">
        <v>7</v>
      </c>
      <c r="D176" s="6"/>
      <c r="E176" s="6"/>
      <c r="J176" s="36"/>
      <c r="K176" s="31"/>
      <c r="L176" s="36"/>
    </row>
    <row r="177" spans="2:13" ht="4.95" customHeight="1" x14ac:dyDescent="0.3">
      <c r="B177" s="51"/>
      <c r="C177" s="6"/>
      <c r="D177" s="6"/>
      <c r="E177" s="6"/>
      <c r="J177" s="36"/>
      <c r="K177" s="31"/>
      <c r="L177" s="36"/>
    </row>
    <row r="178" spans="2:13" ht="21.9" customHeight="1" x14ac:dyDescent="0.3">
      <c r="B178" s="51" t="s">
        <v>115</v>
      </c>
      <c r="C178" s="6" t="s">
        <v>39</v>
      </c>
      <c r="D178" s="6"/>
      <c r="E178" s="6"/>
      <c r="J178" s="35"/>
      <c r="K178" s="31" t="s">
        <v>1</v>
      </c>
      <c r="L178" s="38">
        <f>ROUND(J178*1.19,2)</f>
        <v>0</v>
      </c>
      <c r="M178" s="31" t="s">
        <v>1</v>
      </c>
    </row>
    <row r="179" spans="2:13" ht="4.95" customHeight="1" x14ac:dyDescent="0.3">
      <c r="B179" s="51"/>
      <c r="C179" s="6"/>
      <c r="D179" s="6"/>
      <c r="E179" s="6"/>
      <c r="J179" s="36"/>
      <c r="K179" s="31"/>
      <c r="L179" s="36"/>
    </row>
    <row r="180" spans="2:13" ht="21.9" customHeight="1" x14ac:dyDescent="0.3">
      <c r="B180" s="51" t="s">
        <v>116</v>
      </c>
      <c r="C180" s="6" t="s">
        <v>40</v>
      </c>
      <c r="D180" s="6"/>
      <c r="E180" s="6"/>
      <c r="J180" s="35"/>
      <c r="K180" s="31" t="s">
        <v>1</v>
      </c>
      <c r="L180" s="38">
        <f>ROUND(J180*1.19,2)</f>
        <v>0</v>
      </c>
      <c r="M180" s="31" t="s">
        <v>1</v>
      </c>
    </row>
    <row r="181" spans="2:13" ht="4.95" customHeight="1" x14ac:dyDescent="0.3">
      <c r="B181" s="51"/>
      <c r="C181" s="6"/>
      <c r="D181" s="6"/>
      <c r="E181" s="6"/>
      <c r="J181" s="36"/>
      <c r="K181" s="31"/>
      <c r="L181" s="36"/>
    </row>
    <row r="182" spans="2:13" ht="21.9" customHeight="1" x14ac:dyDescent="0.3">
      <c r="B182" s="51" t="s">
        <v>117</v>
      </c>
      <c r="C182" s="6" t="s">
        <v>41</v>
      </c>
      <c r="D182" s="13"/>
      <c r="E182" s="13"/>
      <c r="F182" s="11"/>
      <c r="G182" s="11"/>
      <c r="H182" s="11"/>
      <c r="I182" s="11"/>
      <c r="J182" s="35"/>
      <c r="K182" s="31" t="s">
        <v>1</v>
      </c>
      <c r="L182" s="38">
        <f>J182*1.19</f>
        <v>0</v>
      </c>
      <c r="M182" s="31" t="s">
        <v>1</v>
      </c>
    </row>
    <row r="183" spans="2:13" ht="5.4" customHeight="1" x14ac:dyDescent="0.3">
      <c r="B183" s="53"/>
      <c r="C183" s="11"/>
      <c r="D183" s="11"/>
      <c r="E183" s="11"/>
      <c r="F183" s="11"/>
      <c r="G183" s="11"/>
      <c r="H183" s="11"/>
      <c r="I183" s="11"/>
      <c r="J183" s="31"/>
      <c r="K183" s="17"/>
      <c r="L183" s="17"/>
      <c r="M183" s="17"/>
    </row>
    <row r="184" spans="2:13" ht="21.9" customHeight="1" x14ac:dyDescent="0.3">
      <c r="B184" s="51" t="s">
        <v>118</v>
      </c>
      <c r="C184" s="6" t="s">
        <v>42</v>
      </c>
      <c r="D184" s="13"/>
      <c r="E184" s="13"/>
      <c r="F184" s="11"/>
      <c r="G184" s="11"/>
      <c r="H184" s="11"/>
      <c r="I184" s="11"/>
      <c r="J184" s="35"/>
      <c r="K184" s="31" t="s">
        <v>1</v>
      </c>
      <c r="L184" s="38">
        <f>ROUND(J184*1.19,2)</f>
        <v>0</v>
      </c>
      <c r="M184" s="31" t="s">
        <v>1</v>
      </c>
    </row>
    <row r="185" spans="2:13" ht="4.95" customHeight="1" x14ac:dyDescent="0.3">
      <c r="B185" s="49"/>
      <c r="C185" s="11"/>
      <c r="D185" s="11"/>
      <c r="E185" s="11"/>
      <c r="F185" s="11"/>
      <c r="G185" s="11"/>
      <c r="H185" s="11"/>
      <c r="I185" s="11"/>
      <c r="J185" s="17"/>
      <c r="K185" s="17"/>
      <c r="L185" s="17"/>
      <c r="M185" s="17"/>
    </row>
    <row r="186" spans="2:13" ht="21.9" customHeight="1" x14ac:dyDescent="0.3">
      <c r="B186" s="49" t="s">
        <v>119</v>
      </c>
      <c r="C186" s="11" t="s">
        <v>43</v>
      </c>
      <c r="D186" s="11"/>
      <c r="E186" s="11"/>
      <c r="F186" s="11"/>
      <c r="G186" s="11"/>
      <c r="H186" s="11"/>
      <c r="I186" s="11"/>
      <c r="J186" s="40">
        <f>ROUND((J178+J180+J182+J184)/4,2)</f>
        <v>0</v>
      </c>
      <c r="K186" s="17" t="s">
        <v>5</v>
      </c>
      <c r="L186" s="40">
        <f>ROUND(J186*1.19,2)</f>
        <v>0</v>
      </c>
      <c r="M186" s="17" t="s">
        <v>5</v>
      </c>
    </row>
    <row r="187" spans="2:13" ht="21.9" customHeight="1" x14ac:dyDescent="0.3">
      <c r="B187" s="11"/>
      <c r="C187" s="11"/>
      <c r="D187" s="11"/>
      <c r="E187" s="11"/>
      <c r="F187" s="11"/>
      <c r="G187" s="11"/>
      <c r="H187" s="11"/>
      <c r="I187" s="11"/>
      <c r="J187" s="37"/>
      <c r="K187" s="17"/>
      <c r="L187" s="37"/>
      <c r="M187" s="17"/>
    </row>
    <row r="188" spans="2:13" ht="47.25" customHeight="1" x14ac:dyDescent="0.3">
      <c r="B188" s="59" t="s">
        <v>120</v>
      </c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</row>
    <row r="189" spans="2:13" ht="32.25" customHeight="1" x14ac:dyDescent="0.3"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7"/>
      <c r="M189" s="17"/>
    </row>
    <row r="190" spans="2:13" ht="21.9" customHeight="1" x14ac:dyDescent="0.3">
      <c r="B190" s="60"/>
      <c r="C190" s="60"/>
      <c r="D190" s="60"/>
      <c r="E190" s="60"/>
      <c r="F190" s="43"/>
      <c r="G190" s="43"/>
      <c r="H190" s="43"/>
      <c r="I190" s="60"/>
      <c r="J190" s="60"/>
      <c r="K190" s="60"/>
      <c r="L190" s="60"/>
      <c r="M190" s="60"/>
    </row>
    <row r="191" spans="2:13" x14ac:dyDescent="0.3">
      <c r="B191" s="11"/>
      <c r="C191" s="3" t="s">
        <v>13</v>
      </c>
      <c r="D191" s="11"/>
      <c r="E191" s="11"/>
      <c r="F191" s="11"/>
      <c r="G191" s="11"/>
      <c r="H191" s="11"/>
      <c r="I191" s="3" t="s">
        <v>23</v>
      </c>
      <c r="L191" s="13"/>
      <c r="M191" s="17"/>
    </row>
    <row r="192" spans="2:13" x14ac:dyDescent="0.3">
      <c r="B192" s="11"/>
      <c r="C192" s="11"/>
      <c r="D192" s="11"/>
      <c r="E192" s="11"/>
      <c r="F192" s="11"/>
      <c r="G192" s="11"/>
      <c r="H192" s="11"/>
      <c r="I192" s="3" t="s">
        <v>20</v>
      </c>
      <c r="L192" s="13"/>
      <c r="M192" s="17"/>
    </row>
    <row r="193" spans="2:13" x14ac:dyDescent="0.3">
      <c r="B193" s="11"/>
      <c r="C193" s="11"/>
      <c r="D193" s="11"/>
      <c r="E193" s="11"/>
      <c r="F193" s="11"/>
      <c r="G193" s="11"/>
      <c r="H193" s="11"/>
      <c r="L193" s="13"/>
      <c r="M193" s="17"/>
    </row>
    <row r="194" spans="2:13" x14ac:dyDescent="0.3"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3"/>
      <c r="M194" s="17"/>
    </row>
    <row r="195" spans="2:13" ht="15.6" x14ac:dyDescent="0.3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8"/>
      <c r="M195" s="20"/>
    </row>
    <row r="196" spans="2:13" ht="15.6" x14ac:dyDescent="0.3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8"/>
      <c r="M196" s="20"/>
    </row>
    <row r="197" spans="2:13" ht="15.6" x14ac:dyDescent="0.3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8"/>
      <c r="M197" s="20"/>
    </row>
    <row r="198" spans="2:13" ht="15.6" x14ac:dyDescent="0.3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8"/>
      <c r="M198" s="20"/>
    </row>
    <row r="199" spans="2:13" ht="15.6" x14ac:dyDescent="0.3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8"/>
      <c r="M199" s="20"/>
    </row>
    <row r="200" spans="2:13" ht="15.6" x14ac:dyDescent="0.3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8"/>
      <c r="M200" s="20"/>
    </row>
    <row r="201" spans="2:13" ht="15.6" x14ac:dyDescent="0.3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8"/>
      <c r="M201" s="20"/>
    </row>
    <row r="202" spans="2:13" ht="15.6" x14ac:dyDescent="0.3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8"/>
      <c r="M202" s="20"/>
    </row>
  </sheetData>
  <sheetProtection algorithmName="SHA-512" hashValue="FvOCf8+CP200rcnMY9cNnOEZfeSTOpC7RQ+3fgJfBdjYVznLm6CkH4RLaXtCLrZdJu/Fk+dADwjgHYkZ14U2wA==" saltValue="/0A0SjrASCFo3CiOOTcmNw==" spinCount="100000" sheet="1" selectLockedCells="1"/>
  <mergeCells count="8">
    <mergeCell ref="B188:M188"/>
    <mergeCell ref="B190:E190"/>
    <mergeCell ref="I190:M190"/>
    <mergeCell ref="C154:H154"/>
    <mergeCell ref="L1:M1"/>
    <mergeCell ref="F6:M6"/>
    <mergeCell ref="F7:M7"/>
    <mergeCell ref="C170:H170"/>
  </mergeCells>
  <pageMargins left="0.70866141732283472" right="0.70866141732283472" top="0.70866141732283472" bottom="0.31496062992125984" header="0.11811023622047245" footer="0.11811023622047245"/>
  <pageSetup paperSize="9" scale="60" fitToHeight="0" orientation="portrait" r:id="rId1"/>
  <headerFooter>
    <oddFooter>&amp;CSeite &amp;P/&amp;N</oddFooter>
  </headerFooter>
  <rowBreaks count="2" manualBreakCount="2">
    <brk id="75" max="12" man="1"/>
    <brk id="13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Preisblatt Honorarang 123458</vt:lpstr>
      <vt:lpstr>'Preisblatt Honorarang 123458'!Druckbereich</vt:lpstr>
      <vt:lpstr>'Preisblatt Honorarang 123458'!Drucktitel</vt:lpstr>
    </vt:vector>
  </TitlesOfParts>
  <Company>SIB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Neumann, Bernd - SIB-B1</dc:creator>
  <cp:lastModifiedBy>Platz4 Rau</cp:lastModifiedBy>
  <cp:lastPrinted>2024-03-13T09:18:11Z</cp:lastPrinted>
  <dcterms:created xsi:type="dcterms:W3CDTF">2014-07-14T05:59:44Z</dcterms:created>
  <dcterms:modified xsi:type="dcterms:W3CDTF">2024-04-30T14:31:26Z</dcterms:modified>
</cp:coreProperties>
</file>