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Syn-Funke-01\Projekte\235_VgV_FÖS_Andromedaweg\4_Angebotsphase\4.1_Aufforderung-zur-Angebotsabgabe\P235-2_Angebotsauffoderung_Los2_FAPL\"/>
    </mc:Choice>
  </mc:AlternateContent>
  <xr:revisionPtr revIDLastSave="0" documentId="8_{F7C8164D-A6D0-45E9-9732-B470025317BA}" xr6:coauthVersionLast="47" xr6:coauthVersionMax="47" xr10:uidLastSave="{00000000-0000-0000-0000-000000000000}"/>
  <bookViews>
    <workbookView xWindow="-120" yWindow="-120" windowWidth="29040" windowHeight="15990" tabRatio="296" xr2:uid="{00000000-000D-0000-FFFF-FFFF00000000}"/>
  </bookViews>
  <sheets>
    <sheet name="Honorardatenblatt" sheetId="1" r:id="rId1"/>
    <sheet name="Tabelle1" sheetId="2" r:id="rId2"/>
  </sheets>
  <definedNames>
    <definedName name="_xlnm.Print_Area" localSheetId="0">Honorardatenblatt!$A$1:$F$44</definedName>
    <definedName name="_xlnm.Print_Titles" localSheetId="0">Honorardatenblatt!$1:$6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1" l="1"/>
  <c r="E31" i="1"/>
  <c r="D19" i="1"/>
  <c r="F19" i="1" s="1"/>
  <c r="D18" i="1"/>
  <c r="D17" i="1"/>
  <c r="D16" i="1"/>
  <c r="D15" i="1"/>
  <c r="D14" i="1"/>
  <c r="D13" i="1"/>
  <c r="D12" i="1"/>
  <c r="D11" i="1"/>
  <c r="B4" i="2"/>
  <c r="A4" i="2"/>
  <c r="B3" i="2"/>
  <c r="A3" i="2"/>
  <c r="F17" i="1" l="1"/>
  <c r="F18" i="1" l="1"/>
  <c r="F16" i="1"/>
  <c r="F15" i="1"/>
  <c r="F14" i="1"/>
  <c r="F13" i="1"/>
  <c r="F12" i="1"/>
  <c r="F11" i="1"/>
  <c r="F20" i="1" l="1"/>
  <c r="F21" i="1" s="1"/>
  <c r="F22" i="1" s="1"/>
  <c r="F38" i="1" s="1"/>
  <c r="D20" i="1"/>
  <c r="F39" i="1" l="1"/>
  <c r="F40" i="1" s="1"/>
  <c r="F41" i="1" s="1"/>
  <c r="F42" i="1" s="1"/>
</calcChain>
</file>

<file path=xl/sharedStrings.xml><?xml version="1.0" encoding="utf-8"?>
<sst xmlns="http://schemas.openxmlformats.org/spreadsheetml/2006/main" count="71" uniqueCount="66">
  <si>
    <t>Leistungsbild</t>
  </si>
  <si>
    <t>Honorarsumme</t>
  </si>
  <si>
    <t>Basis-Honorar</t>
  </si>
  <si>
    <t>Achtung:   Die hellblau hinterlegten Felder sind zwingend auszufüllen!</t>
  </si>
  <si>
    <t>Umsatzsteuer</t>
  </si>
  <si>
    <t>Faktor</t>
  </si>
  <si>
    <t>Netto</t>
  </si>
  <si>
    <t>Brutto</t>
  </si>
  <si>
    <t xml:space="preserve">Gesamthonorar inkl. Nebenkosten </t>
  </si>
  <si>
    <t>lfd. Nr.</t>
  </si>
  <si>
    <t>Nebenkosten</t>
  </si>
  <si>
    <t>Angabe Prozentwert:</t>
  </si>
  <si>
    <t>A.1.</t>
  </si>
  <si>
    <t>A.2.</t>
  </si>
  <si>
    <t>B.1.</t>
  </si>
  <si>
    <t>B.2.</t>
  </si>
  <si>
    <t>C.1.</t>
  </si>
  <si>
    <t>C.2.</t>
  </si>
  <si>
    <t>A.</t>
  </si>
  <si>
    <t>B.</t>
  </si>
  <si>
    <t>C.</t>
  </si>
  <si>
    <t>Stundensatz für:</t>
  </si>
  <si>
    <t>B.3.</t>
  </si>
  <si>
    <t>Stundensätze gemäß Vertrag §7 (9)</t>
  </si>
  <si>
    <t>C.3.</t>
  </si>
  <si>
    <t>C.4.</t>
  </si>
  <si>
    <t>C.5.</t>
  </si>
  <si>
    <t>Zu- oder Abschläge auf Basishonorar</t>
  </si>
  <si>
    <t xml:space="preserve">den Auftragnehmer (Geschäftsführung / Gesamtprojektleitung) </t>
  </si>
  <si>
    <t>Stundensatz in Euro netto:</t>
  </si>
  <si>
    <t>D.</t>
  </si>
  <si>
    <t>Anmerkungen / Unterschrift Angebot</t>
  </si>
  <si>
    <t>den Mitarbeiter / Dipl.Ing.  (Architekten / Ingenieure)</t>
  </si>
  <si>
    <t>davon Leistungsphase 9   (  2 %)</t>
  </si>
  <si>
    <t>davon Leistungsphase 5   (25 %)</t>
  </si>
  <si>
    <t xml:space="preserve">Zusammenfassung </t>
  </si>
  <si>
    <t>Umbauzuschlag</t>
  </si>
  <si>
    <t>Pauschalfestpreis:</t>
  </si>
  <si>
    <t>Technische Zeichner und sonstige Mitarbeiter</t>
  </si>
  <si>
    <t>Objektplanung Freianlagen</t>
  </si>
  <si>
    <t>davon Leistungsphase 1   (  3 %)</t>
  </si>
  <si>
    <t>davon Leistungsphase 2   (10 %)</t>
  </si>
  <si>
    <t>davon Leistungsphase 3   (16 %)</t>
  </si>
  <si>
    <t>davon Leistungsphase 4   (  4 %)</t>
  </si>
  <si>
    <t>davon Leistungsphase 6   (  7 %)</t>
  </si>
  <si>
    <t>davon Leistungsphase 7   (  3 %)</t>
  </si>
  <si>
    <t>davon Leistungsphase 8   (30 %)</t>
  </si>
  <si>
    <t xml:space="preserve">Summe Grundleistungen OPL FA LPH 1 - 9  (100 %)              </t>
  </si>
  <si>
    <t xml:space="preserve">Summe Grundleistungen OPL FA inkl. Umbauzuschlag         </t>
  </si>
  <si>
    <t>Honorar Grundleistungen Objektplanung Freianlagen</t>
  </si>
  <si>
    <r>
      <t xml:space="preserve">Honorar Grundleistungen 
</t>
    </r>
    <r>
      <rPr>
        <sz val="10"/>
        <rFont val="Arial"/>
        <family val="2"/>
      </rPr>
      <t>Angabe Faktor für Zu- oder Abschlag auf Basishonorar in Höhe von 186.979,29 Euro netto</t>
    </r>
    <r>
      <rPr>
        <b/>
        <sz val="10"/>
        <rFont val="Arial"/>
        <family val="2"/>
      </rPr>
      <t xml:space="preserve"> </t>
    </r>
    <r>
      <rPr>
        <sz val="8"/>
        <rFont val="Arial"/>
        <family val="2"/>
      </rPr>
      <t>(Basissatz, HZ IV, anrechenb. Kosten: 1.058.823,53 Euro netto, bei 100% Leistungsumfang für LP 1-9)</t>
    </r>
    <r>
      <rPr>
        <sz val="10"/>
        <rFont val="Arial"/>
        <family val="2"/>
      </rPr>
      <t xml:space="preserve">
</t>
    </r>
  </si>
  <si>
    <r>
      <t xml:space="preserve">Honorardatenblatt
</t>
    </r>
    <r>
      <rPr>
        <sz val="8"/>
        <rFont val="Arial"/>
        <family val="2"/>
      </rPr>
      <t>(Stand 25.04.2024)</t>
    </r>
  </si>
  <si>
    <t>Finales Honorarangebot des Büros  (Angabe Name+Adresse):</t>
  </si>
  <si>
    <r>
      <rPr>
        <u/>
        <sz val="10"/>
        <rFont val="Arial"/>
        <family val="2"/>
      </rPr>
      <t>Grundlagen Honorarerstangebot:</t>
    </r>
    <r>
      <rPr>
        <sz val="10"/>
        <rFont val="Arial"/>
        <family val="2"/>
      </rPr>
      <t xml:space="preserve"> 
siehe Vertragsentwurf und Projektbeschreibung des AG, evtl. Bieterinformationen, Protokoll Vergabeverhandlung        
                                                </t>
    </r>
  </si>
  <si>
    <t>LPH 4 - Erstellen eines Fällantrages</t>
  </si>
  <si>
    <t>LPH 4 - Erstellen eines Überflutungsnachweis</t>
  </si>
  <si>
    <t>Summe Honorare besondere Leistungen:</t>
  </si>
  <si>
    <t>A.3.</t>
  </si>
  <si>
    <t xml:space="preserve">Honorar Besondere Leistungen gemäß Vertrag § 3 (2.3): </t>
  </si>
  <si>
    <t>Honorar Weitere Leistungen gemäß Vertrag § 3 (2.5) - Koordinierte Leitungsplanung:</t>
  </si>
  <si>
    <t>LPH 5 - Koordinierte Leitungsplanung - Fortschreibung Planung</t>
  </si>
  <si>
    <t>LPH 3 - Koordinierte Leitungsplanung - Erstellung Planung</t>
  </si>
  <si>
    <t>LPH 8 - Koordinierte Leitungsplanung - Fortschreibung Planung</t>
  </si>
  <si>
    <t>Summe Honorare weitere Leistungen (koordinierte Leitungsplanung):</t>
  </si>
  <si>
    <t>Modernisierung und Erweiterungsneubau Förderschule, Andromedaweg 25, 04205 Leipzig
Los 2 - Vergabe der Objektplanung Freianlagen</t>
  </si>
  <si>
    <t>Gesamthonorar ohne Nebenkosten (A.1.-A.3.)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</si>
</sst>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\ &quot;€ / Std.&quot;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111">
    <xf numFmtId="0" fontId="0" fillId="0" borderId="0" xfId="0"/>
    <xf numFmtId="164" fontId="1" fillId="0" borderId="21" xfId="0" applyNumberFormat="1" applyFont="1" applyBorder="1" applyAlignment="1">
      <alignment vertical="center"/>
    </xf>
    <xf numFmtId="164" fontId="2" fillId="0" borderId="23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Alignment="1">
      <alignment vertical="top"/>
    </xf>
    <xf numFmtId="0" fontId="5" fillId="0" borderId="0" xfId="0" applyFont="1" applyAlignment="1">
      <alignment vertical="top"/>
    </xf>
    <xf numFmtId="49" fontId="2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/>
    <xf numFmtId="4" fontId="2" fillId="0" borderId="21" xfId="0" applyNumberFormat="1" applyFont="1" applyBorder="1" applyAlignment="1">
      <alignment horizontal="center" vertical="center"/>
    </xf>
    <xf numFmtId="0" fontId="4" fillId="0" borderId="0" xfId="0" applyFont="1"/>
    <xf numFmtId="164" fontId="1" fillId="0" borderId="13" xfId="0" applyNumberFormat="1" applyFont="1" applyBorder="1" applyAlignment="1">
      <alignment vertical="center"/>
    </xf>
    <xf numFmtId="4" fontId="1" fillId="3" borderId="21" xfId="0" applyNumberFormat="1" applyFont="1" applyFill="1" applyBorder="1" applyAlignment="1" applyProtection="1">
      <alignment horizontal="center" vertical="center"/>
      <protection locked="0"/>
    </xf>
    <xf numFmtId="164" fontId="1" fillId="0" borderId="22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64" fontId="2" fillId="0" borderId="20" xfId="0" applyNumberFormat="1" applyFont="1" applyBorder="1" applyAlignment="1">
      <alignment vertical="center"/>
    </xf>
    <xf numFmtId="164" fontId="1" fillId="0" borderId="26" xfId="2" applyNumberFormat="1" applyFont="1" applyFill="1" applyBorder="1" applyAlignment="1" applyProtection="1">
      <alignment horizontal="center" vertical="center"/>
    </xf>
    <xf numFmtId="164" fontId="2" fillId="0" borderId="25" xfId="0" applyNumberFormat="1" applyFont="1" applyBorder="1" applyAlignment="1">
      <alignment vertical="center"/>
    </xf>
    <xf numFmtId="164" fontId="1" fillId="0" borderId="25" xfId="0" applyNumberFormat="1" applyFont="1" applyBorder="1" applyAlignment="1">
      <alignment vertical="center"/>
    </xf>
    <xf numFmtId="10" fontId="2" fillId="0" borderId="16" xfId="2" applyNumberFormat="1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center" vertical="top"/>
    </xf>
    <xf numFmtId="0" fontId="2" fillId="0" borderId="17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16" fontId="1" fillId="0" borderId="5" xfId="0" applyNumberFormat="1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10" fontId="1" fillId="3" borderId="1" xfId="0" applyNumberFormat="1" applyFont="1" applyFill="1" applyBorder="1" applyAlignment="1" applyProtection="1">
      <alignment horizontal="center" vertical="center"/>
      <protection locked="0"/>
    </xf>
    <xf numFmtId="16" fontId="1" fillId="0" borderId="6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6" fontId="2" fillId="0" borderId="15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/>
    </xf>
    <xf numFmtId="16" fontId="1" fillId="0" borderId="3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4" fontId="1" fillId="0" borderId="21" xfId="0" applyNumberFormat="1" applyFont="1" applyBorder="1" applyAlignment="1">
      <alignment horizontal="center" vertical="center" wrapText="1"/>
    </xf>
    <xf numFmtId="16" fontId="1" fillId="0" borderId="27" xfId="0" applyNumberFormat="1" applyFont="1" applyBorder="1" applyAlignment="1">
      <alignment horizontal="center" vertical="center" wrapText="1"/>
    </xf>
    <xf numFmtId="16" fontId="1" fillId="0" borderId="14" xfId="0" applyNumberFormat="1" applyFont="1" applyBorder="1" applyAlignment="1">
      <alignment horizontal="center" vertical="top" wrapText="1"/>
    </xf>
    <xf numFmtId="16" fontId="1" fillId="0" borderId="1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center"/>
    </xf>
    <xf numFmtId="49" fontId="2" fillId="0" borderId="30" xfId="0" applyNumberFormat="1" applyFont="1" applyBorder="1" applyAlignment="1">
      <alignment horizontal="center" vertical="center" wrapText="1"/>
    </xf>
    <xf numFmtId="164" fontId="1" fillId="0" borderId="0" xfId="0" applyNumberFormat="1" applyFont="1"/>
    <xf numFmtId="0" fontId="1" fillId="0" borderId="31" xfId="0" applyFont="1" applyBorder="1" applyAlignment="1">
      <alignment vertical="center" wrapText="1"/>
    </xf>
    <xf numFmtId="10" fontId="1" fillId="3" borderId="32" xfId="0" applyNumberFormat="1" applyFont="1" applyFill="1" applyBorder="1" applyAlignment="1" applyProtection="1">
      <alignment horizontal="center" vertical="center"/>
      <protection locked="0"/>
    </xf>
    <xf numFmtId="0" fontId="1" fillId="0" borderId="21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 indent="6"/>
    </xf>
    <xf numFmtId="0" fontId="2" fillId="0" borderId="33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49" fontId="2" fillId="4" borderId="15" xfId="0" applyNumberFormat="1" applyFont="1" applyFill="1" applyBorder="1" applyAlignment="1">
      <alignment horizontal="center" vertical="center" wrapText="1"/>
    </xf>
    <xf numFmtId="0" fontId="2" fillId="4" borderId="33" xfId="0" applyFont="1" applyFill="1" applyBorder="1" applyAlignment="1">
      <alignment vertical="center"/>
    </xf>
    <xf numFmtId="0" fontId="2" fillId="4" borderId="34" xfId="0" applyFont="1" applyFill="1" applyBorder="1" applyAlignment="1">
      <alignment vertical="center"/>
    </xf>
    <xf numFmtId="0" fontId="2" fillId="4" borderId="25" xfId="0" applyFont="1" applyFill="1" applyBorder="1" applyAlignment="1">
      <alignment horizontal="right" vertical="center"/>
    </xf>
    <xf numFmtId="0" fontId="2" fillId="0" borderId="34" xfId="0" applyFont="1" applyBorder="1" applyAlignment="1">
      <alignment vertical="center" wrapText="1"/>
    </xf>
    <xf numFmtId="164" fontId="1" fillId="0" borderId="34" xfId="0" applyNumberFormat="1" applyFont="1" applyBorder="1" applyAlignment="1">
      <alignment vertical="center"/>
    </xf>
    <xf numFmtId="4" fontId="2" fillId="0" borderId="26" xfId="0" applyNumberFormat="1" applyFont="1" applyBorder="1" applyAlignment="1">
      <alignment horizontal="center" vertical="center"/>
    </xf>
    <xf numFmtId="164" fontId="2" fillId="0" borderId="35" xfId="0" applyNumberFormat="1" applyFont="1" applyBorder="1" applyAlignment="1">
      <alignment vertical="center"/>
    </xf>
    <xf numFmtId="164" fontId="0" fillId="0" borderId="0" xfId="0" applyNumberFormat="1"/>
    <xf numFmtId="0" fontId="0" fillId="0" borderId="17" xfId="0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0" borderId="24" xfId="0" applyFont="1" applyBorder="1" applyAlignment="1">
      <alignment vertical="center" wrapText="1"/>
    </xf>
    <xf numFmtId="0" fontId="2" fillId="4" borderId="25" xfId="0" applyFont="1" applyFill="1" applyBorder="1" applyAlignment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64" fontId="2" fillId="0" borderId="24" xfId="0" applyNumberFormat="1" applyFont="1" applyBorder="1" applyAlignment="1">
      <alignment horizontal="center" vertical="center"/>
    </xf>
    <xf numFmtId="164" fontId="2" fillId="0" borderId="28" xfId="0" applyNumberFormat="1" applyFont="1" applyBorder="1" applyAlignment="1">
      <alignment horizontal="center" vertical="center"/>
    </xf>
    <xf numFmtId="164" fontId="1" fillId="3" borderId="12" xfId="0" applyNumberFormat="1" applyFont="1" applyFill="1" applyBorder="1" applyAlignment="1" applyProtection="1">
      <alignment horizontal="center" vertical="center"/>
      <protection locked="0"/>
    </xf>
    <xf numFmtId="164" fontId="1" fillId="3" borderId="13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center" vertical="center"/>
    </xf>
    <xf numFmtId="0" fontId="1" fillId="3" borderId="29" xfId="0" applyFont="1" applyFill="1" applyBorder="1" applyAlignment="1" applyProtection="1">
      <alignment horizontal="left" vertical="top" wrapText="1"/>
      <protection locked="0"/>
    </xf>
    <xf numFmtId="0" fontId="4" fillId="3" borderId="19" xfId="0" applyFont="1" applyFill="1" applyBorder="1" applyAlignment="1" applyProtection="1">
      <alignment horizontal="left" vertical="top" wrapText="1"/>
      <protection locked="0"/>
    </xf>
    <xf numFmtId="0" fontId="4" fillId="3" borderId="28" xfId="0" applyFont="1" applyFill="1" applyBorder="1" applyAlignment="1" applyProtection="1">
      <alignment horizontal="left" vertical="top" wrapText="1"/>
      <protection locked="0"/>
    </xf>
    <xf numFmtId="0" fontId="1" fillId="0" borderId="24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165" fontId="1" fillId="3" borderId="24" xfId="0" applyNumberFormat="1" applyFont="1" applyFill="1" applyBorder="1" applyAlignment="1" applyProtection="1">
      <alignment horizontal="center" vertical="center"/>
      <protection locked="0"/>
    </xf>
    <xf numFmtId="165" fontId="1" fillId="3" borderId="28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165" fontId="1" fillId="3" borderId="12" xfId="0" applyNumberFormat="1" applyFont="1" applyFill="1" applyBorder="1" applyAlignment="1" applyProtection="1">
      <alignment horizontal="center" vertical="center"/>
      <protection locked="0"/>
    </xf>
    <xf numFmtId="165" fontId="1" fillId="3" borderId="13" xfId="0" applyNumberFormat="1" applyFont="1" applyFill="1" applyBorder="1" applyAlignment="1" applyProtection="1">
      <alignment horizontal="center" vertical="center"/>
      <protection locked="0"/>
    </xf>
    <xf numFmtId="0" fontId="10" fillId="0" borderId="22" xfId="0" applyFont="1" applyBorder="1" applyAlignment="1">
      <alignment horizontal="right" vertical="center" wrapText="1"/>
    </xf>
    <xf numFmtId="0" fontId="10" fillId="0" borderId="21" xfId="0" applyFont="1" applyBorder="1" applyAlignment="1">
      <alignment horizontal="right" vertical="center" wrapText="1"/>
    </xf>
    <xf numFmtId="0" fontId="7" fillId="0" borderId="0" xfId="0" applyFont="1" applyAlignment="1">
      <alignment horizontal="right" vertical="top" wrapText="1"/>
    </xf>
    <xf numFmtId="0" fontId="6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left" vertical="top"/>
    </xf>
    <xf numFmtId="49" fontId="2" fillId="3" borderId="7" xfId="0" applyNumberFormat="1" applyFont="1" applyFill="1" applyBorder="1" applyAlignment="1">
      <alignment horizontal="center" vertical="center" wrapText="1"/>
    </xf>
    <xf numFmtId="49" fontId="2" fillId="3" borderId="8" xfId="0" applyNumberFormat="1" applyFont="1" applyFill="1" applyBorder="1" applyAlignment="1">
      <alignment horizontal="center" vertical="center" wrapText="1"/>
    </xf>
    <xf numFmtId="49" fontId="2" fillId="3" borderId="9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center" vertical="top" wrapText="1"/>
    </xf>
    <xf numFmtId="0" fontId="2" fillId="0" borderId="33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16" fontId="1" fillId="0" borderId="5" xfId="0" applyNumberFormat="1" applyFont="1" applyBorder="1" applyAlignment="1">
      <alignment horizontal="center" vertical="center" wrapText="1"/>
    </xf>
    <xf numFmtId="16" fontId="1" fillId="0" borderId="6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</cellXfs>
  <cellStyles count="3">
    <cellStyle name="Prozent" xfId="2" builtinId="5"/>
    <cellStyle name="Prozent 2" xfId="1" xr:uid="{00000000-0005-0000-0000-000000000000}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Ruler="0" topLeftCell="A3" zoomScaleNormal="100" workbookViewId="0">
      <selection activeCell="C3" sqref="C3:F3"/>
    </sheetView>
  </sheetViews>
  <sheetFormatPr baseColWidth="10" defaultColWidth="11.42578125" defaultRowHeight="12.75" x14ac:dyDescent="0.2"/>
  <cols>
    <col min="1" max="1" width="7" style="14" bestFit="1" customWidth="1"/>
    <col min="2" max="2" width="52.28515625" style="14" customWidth="1"/>
    <col min="3" max="3" width="33.42578125" style="14" customWidth="1"/>
    <col min="4" max="4" width="16" style="14" customWidth="1"/>
    <col min="5" max="5" width="14.5703125" style="14" customWidth="1"/>
    <col min="6" max="6" width="16.28515625" style="14" customWidth="1"/>
    <col min="7" max="7" width="6.42578125" style="14" customWidth="1"/>
    <col min="8" max="8" width="11.42578125" style="14"/>
    <col min="9" max="9" width="11.7109375" style="14" bestFit="1" customWidth="1"/>
    <col min="10" max="16384" width="11.42578125" style="14"/>
  </cols>
  <sheetData>
    <row r="1" spans="1:9" s="6" customFormat="1" ht="39.75" customHeight="1" x14ac:dyDescent="0.25">
      <c r="A1" s="88" t="s">
        <v>64</v>
      </c>
      <c r="B1" s="88"/>
      <c r="C1" s="88"/>
      <c r="D1" s="88"/>
      <c r="E1" s="87" t="s">
        <v>51</v>
      </c>
      <c r="F1" s="87"/>
    </row>
    <row r="2" spans="1:9" s="7" customFormat="1" ht="16.5" customHeight="1" thickBot="1" x14ac:dyDescent="0.25">
      <c r="A2" s="41"/>
      <c r="B2" s="41"/>
      <c r="C2" s="97" t="s">
        <v>52</v>
      </c>
      <c r="D2" s="97"/>
      <c r="E2" s="97"/>
      <c r="F2" s="97"/>
    </row>
    <row r="3" spans="1:9" s="8" customFormat="1" ht="42" customHeight="1" thickBot="1" x14ac:dyDescent="0.25">
      <c r="A3" s="89" t="s">
        <v>53</v>
      </c>
      <c r="B3" s="90"/>
      <c r="C3" s="94"/>
      <c r="D3" s="95"/>
      <c r="E3" s="95"/>
      <c r="F3" s="96"/>
    </row>
    <row r="4" spans="1:9" s="5" customFormat="1" ht="6" customHeight="1" thickBot="1" x14ac:dyDescent="0.25">
      <c r="A4" s="9"/>
      <c r="B4" s="10"/>
      <c r="C4" s="10"/>
      <c r="D4" s="10"/>
      <c r="E4" s="10"/>
      <c r="F4" s="42"/>
    </row>
    <row r="5" spans="1:9" s="5" customFormat="1" ht="13.5" thickBot="1" x14ac:dyDescent="0.25">
      <c r="A5" s="91" t="s">
        <v>3</v>
      </c>
      <c r="B5" s="92"/>
      <c r="C5" s="92"/>
      <c r="D5" s="92"/>
      <c r="E5" s="92"/>
      <c r="F5" s="93"/>
    </row>
    <row r="6" spans="1:9" s="5" customFormat="1" ht="6" customHeight="1" thickBot="1" x14ac:dyDescent="0.25">
      <c r="A6" s="43"/>
      <c r="B6" s="43"/>
      <c r="C6" s="43"/>
      <c r="D6" s="43"/>
      <c r="E6" s="43"/>
      <c r="F6" s="43"/>
    </row>
    <row r="7" spans="1:9" s="11" customFormat="1" ht="15" customHeight="1" x14ac:dyDescent="0.2">
      <c r="A7" s="31" t="s">
        <v>18</v>
      </c>
      <c r="B7" s="61" t="s">
        <v>39</v>
      </c>
      <c r="C7" s="62"/>
      <c r="D7" s="62"/>
      <c r="E7" s="62"/>
      <c r="F7" s="63"/>
      <c r="G7" s="4"/>
    </row>
    <row r="8" spans="1:9" s="24" customFormat="1" ht="15" customHeight="1" x14ac:dyDescent="0.2">
      <c r="A8" s="51" t="s">
        <v>12</v>
      </c>
      <c r="B8" s="52" t="s">
        <v>49</v>
      </c>
      <c r="C8" s="53"/>
      <c r="D8" s="53"/>
      <c r="E8" s="53"/>
      <c r="F8" s="65"/>
    </row>
    <row r="9" spans="1:9" s="24" customFormat="1" ht="21" customHeight="1" x14ac:dyDescent="0.2">
      <c r="A9" s="32" t="s">
        <v>9</v>
      </c>
      <c r="B9" s="98" t="s">
        <v>0</v>
      </c>
      <c r="C9" s="99"/>
      <c r="D9" s="49" t="s">
        <v>2</v>
      </c>
      <c r="E9" s="49" t="s">
        <v>5</v>
      </c>
      <c r="F9" s="50" t="s">
        <v>1</v>
      </c>
    </row>
    <row r="10" spans="1:9" s="12" customFormat="1" ht="38.25" customHeight="1" x14ac:dyDescent="0.2">
      <c r="A10" s="39"/>
      <c r="B10" s="100" t="s">
        <v>50</v>
      </c>
      <c r="C10" s="101"/>
      <c r="D10" s="3">
        <v>186979.29</v>
      </c>
      <c r="E10" s="37" t="s">
        <v>27</v>
      </c>
      <c r="F10" s="15"/>
      <c r="I10" s="44"/>
    </row>
    <row r="11" spans="1:9" s="5" customFormat="1" ht="15" customHeight="1" x14ac:dyDescent="0.2">
      <c r="A11" s="27"/>
      <c r="B11" s="48" t="s">
        <v>40</v>
      </c>
      <c r="C11" s="47"/>
      <c r="D11" s="1">
        <f>ROUND(0.03*D$10,2)</f>
        <v>5609.38</v>
      </c>
      <c r="E11" s="16"/>
      <c r="F11" s="15">
        <f>ROUND($D11*E11,2)</f>
        <v>0</v>
      </c>
    </row>
    <row r="12" spans="1:9" s="5" customFormat="1" ht="15" customHeight="1" x14ac:dyDescent="0.2">
      <c r="A12" s="27"/>
      <c r="B12" s="48" t="s">
        <v>41</v>
      </c>
      <c r="C12" s="47"/>
      <c r="D12" s="1">
        <f>ROUND(0.1*D$10,2)</f>
        <v>18697.93</v>
      </c>
      <c r="E12" s="16"/>
      <c r="F12" s="15">
        <f t="shared" ref="F12:F18" si="0">ROUND($D12*E12,2)</f>
        <v>0</v>
      </c>
    </row>
    <row r="13" spans="1:9" s="5" customFormat="1" ht="15" customHeight="1" x14ac:dyDescent="0.2">
      <c r="A13" s="27"/>
      <c r="B13" s="48" t="s">
        <v>42</v>
      </c>
      <c r="C13" s="47"/>
      <c r="D13" s="1">
        <f>ROUND(0.16*D$10,2)</f>
        <v>29916.69</v>
      </c>
      <c r="E13" s="16"/>
      <c r="F13" s="15">
        <f>ROUND($D13*E13,2)</f>
        <v>0</v>
      </c>
    </row>
    <row r="14" spans="1:9" s="5" customFormat="1" ht="15" customHeight="1" x14ac:dyDescent="0.2">
      <c r="A14" s="27"/>
      <c r="B14" s="48" t="s">
        <v>43</v>
      </c>
      <c r="C14" s="47"/>
      <c r="D14" s="1">
        <f>ROUND(0.04*D$10,2)</f>
        <v>7479.17</v>
      </c>
      <c r="E14" s="16"/>
      <c r="F14" s="15">
        <f>ROUND($D14*E14,2)</f>
        <v>0</v>
      </c>
    </row>
    <row r="15" spans="1:9" s="5" customFormat="1" ht="15" customHeight="1" x14ac:dyDescent="0.2">
      <c r="A15" s="27"/>
      <c r="B15" s="48" t="s">
        <v>34</v>
      </c>
      <c r="C15" s="47"/>
      <c r="D15" s="1">
        <f>ROUND(0.25*D$10,2)</f>
        <v>46744.82</v>
      </c>
      <c r="E15" s="16"/>
      <c r="F15" s="15">
        <f t="shared" si="0"/>
        <v>0</v>
      </c>
    </row>
    <row r="16" spans="1:9" s="5" customFormat="1" ht="15" customHeight="1" x14ac:dyDescent="0.2">
      <c r="A16" s="27"/>
      <c r="B16" s="48" t="s">
        <v>44</v>
      </c>
      <c r="C16" s="47"/>
      <c r="D16" s="1">
        <f>ROUND(0.07*D$10,2)</f>
        <v>13088.55</v>
      </c>
      <c r="E16" s="16"/>
      <c r="F16" s="15">
        <f>ROUND($D16*E16,2)</f>
        <v>0</v>
      </c>
    </row>
    <row r="17" spans="1:7" s="5" customFormat="1" ht="15" customHeight="1" x14ac:dyDescent="0.2">
      <c r="A17" s="27"/>
      <c r="B17" s="48" t="s">
        <v>45</v>
      </c>
      <c r="C17" s="47"/>
      <c r="D17" s="1">
        <f>ROUND(0.03*D$10,2)</f>
        <v>5609.38</v>
      </c>
      <c r="E17" s="16"/>
      <c r="F17" s="15">
        <f t="shared" si="0"/>
        <v>0</v>
      </c>
    </row>
    <row r="18" spans="1:7" s="5" customFormat="1" ht="15" customHeight="1" x14ac:dyDescent="0.2">
      <c r="A18" s="27"/>
      <c r="B18" s="48" t="s">
        <v>46</v>
      </c>
      <c r="C18" s="47"/>
      <c r="D18" s="1">
        <f>ROUND(0.3*D$10,2)</f>
        <v>56093.79</v>
      </c>
      <c r="E18" s="16"/>
      <c r="F18" s="15">
        <f t="shared" si="0"/>
        <v>0</v>
      </c>
    </row>
    <row r="19" spans="1:7" s="5" customFormat="1" ht="15" customHeight="1" x14ac:dyDescent="0.2">
      <c r="A19" s="27"/>
      <c r="B19" s="48" t="s">
        <v>33</v>
      </c>
      <c r="C19" s="47"/>
      <c r="D19" s="1">
        <f>ROUND(0.02*D$10,2)</f>
        <v>3739.59</v>
      </c>
      <c r="E19" s="16"/>
      <c r="F19" s="15">
        <f>ROUND($D19*E19,2)</f>
        <v>0</v>
      </c>
    </row>
    <row r="20" spans="1:7" s="5" customFormat="1" ht="20.100000000000001" customHeight="1" x14ac:dyDescent="0.2">
      <c r="A20" s="27"/>
      <c r="B20" s="102" t="s">
        <v>47</v>
      </c>
      <c r="C20" s="103"/>
      <c r="D20" s="3">
        <f>SUM(D11:D19)</f>
        <v>186979.3</v>
      </c>
      <c r="E20" s="13"/>
      <c r="F20" s="2">
        <f>SUM(F11:F19)</f>
        <v>0</v>
      </c>
    </row>
    <row r="21" spans="1:7" s="5" customFormat="1" ht="15" customHeight="1" x14ac:dyDescent="0.2">
      <c r="A21" s="27"/>
      <c r="B21" s="45" t="s">
        <v>36</v>
      </c>
      <c r="C21" s="104" t="s">
        <v>11</v>
      </c>
      <c r="D21" s="105"/>
      <c r="E21" s="46"/>
      <c r="F21" s="22">
        <f>ROUND(E21*F20,2)</f>
        <v>0</v>
      </c>
    </row>
    <row r="22" spans="1:7" s="5" customFormat="1" ht="20.100000000000001" customHeight="1" thickBot="1" x14ac:dyDescent="0.25">
      <c r="A22" s="30"/>
      <c r="B22" s="108" t="s">
        <v>48</v>
      </c>
      <c r="C22" s="109"/>
      <c r="D22" s="109"/>
      <c r="E22" s="60"/>
      <c r="F22" s="19">
        <f>SUM(F20:F21)</f>
        <v>0</v>
      </c>
    </row>
    <row r="23" spans="1:7" s="24" customFormat="1" ht="15" customHeight="1" x14ac:dyDescent="0.2">
      <c r="A23" s="51" t="s">
        <v>13</v>
      </c>
      <c r="B23" s="52" t="s">
        <v>58</v>
      </c>
      <c r="C23" s="53"/>
      <c r="D23" s="53"/>
      <c r="E23" s="53"/>
      <c r="F23" s="54" t="s">
        <v>37</v>
      </c>
    </row>
    <row r="24" spans="1:7" s="5" customFormat="1" ht="18" customHeight="1" x14ac:dyDescent="0.2">
      <c r="A24" s="106"/>
      <c r="B24" s="81" t="s">
        <v>54</v>
      </c>
      <c r="C24" s="82"/>
      <c r="D24" s="82"/>
      <c r="E24" s="70"/>
      <c r="F24" s="71"/>
    </row>
    <row r="25" spans="1:7" s="5" customFormat="1" ht="18" customHeight="1" x14ac:dyDescent="0.2">
      <c r="A25" s="106"/>
      <c r="B25" s="81" t="s">
        <v>55</v>
      </c>
      <c r="C25" s="82"/>
      <c r="D25" s="82"/>
      <c r="E25" s="70"/>
      <c r="F25" s="71"/>
    </row>
    <row r="26" spans="1:7" s="5" customFormat="1" ht="20.100000000000001" customHeight="1" thickBot="1" x14ac:dyDescent="0.25">
      <c r="A26" s="107"/>
      <c r="B26" s="64" t="s">
        <v>56</v>
      </c>
      <c r="C26" s="36"/>
      <c r="D26" s="36"/>
      <c r="E26" s="68">
        <f>SUM(E24:F25)</f>
        <v>0</v>
      </c>
      <c r="F26" s="69"/>
    </row>
    <row r="27" spans="1:7" s="24" customFormat="1" ht="15" customHeight="1" x14ac:dyDescent="0.2">
      <c r="A27" s="51" t="s">
        <v>57</v>
      </c>
      <c r="B27" s="52" t="s">
        <v>59</v>
      </c>
      <c r="C27" s="53"/>
      <c r="D27" s="53"/>
      <c r="E27" s="53"/>
      <c r="F27" s="54" t="s">
        <v>37</v>
      </c>
    </row>
    <row r="28" spans="1:7" s="5" customFormat="1" ht="18" customHeight="1" x14ac:dyDescent="0.2">
      <c r="A28" s="106"/>
      <c r="B28" s="81" t="s">
        <v>61</v>
      </c>
      <c r="C28" s="82"/>
      <c r="D28" s="82"/>
      <c r="E28" s="70"/>
      <c r="F28" s="71"/>
    </row>
    <row r="29" spans="1:7" s="5" customFormat="1" ht="18" customHeight="1" x14ac:dyDescent="0.2">
      <c r="A29" s="106"/>
      <c r="B29" s="81" t="s">
        <v>60</v>
      </c>
      <c r="C29" s="82"/>
      <c r="D29" s="82"/>
      <c r="E29" s="70"/>
      <c r="F29" s="71"/>
    </row>
    <row r="30" spans="1:7" s="5" customFormat="1" ht="18" customHeight="1" x14ac:dyDescent="0.2">
      <c r="A30" s="106"/>
      <c r="B30" s="81" t="s">
        <v>62</v>
      </c>
      <c r="C30" s="82"/>
      <c r="D30" s="82"/>
      <c r="E30" s="70"/>
      <c r="F30" s="71"/>
    </row>
    <row r="31" spans="1:7" s="5" customFormat="1" ht="20.100000000000001" customHeight="1" thickBot="1" x14ac:dyDescent="0.25">
      <c r="A31" s="107"/>
      <c r="B31" s="108" t="s">
        <v>63</v>
      </c>
      <c r="C31" s="109"/>
      <c r="D31" s="110"/>
      <c r="E31" s="68">
        <f>SUM(E28:F30)</f>
        <v>0</v>
      </c>
      <c r="F31" s="69"/>
    </row>
    <row r="32" spans="1:7" s="11" customFormat="1" ht="15" customHeight="1" x14ac:dyDescent="0.2">
      <c r="A32" s="31" t="s">
        <v>19</v>
      </c>
      <c r="B32" s="61" t="s">
        <v>23</v>
      </c>
      <c r="C32" s="62"/>
      <c r="D32" s="62"/>
      <c r="E32" s="62"/>
      <c r="F32" s="63"/>
      <c r="G32" s="4"/>
    </row>
    <row r="33" spans="1:7" s="24" customFormat="1" ht="16.5" customHeight="1" x14ac:dyDescent="0.2">
      <c r="A33" s="32" t="s">
        <v>9</v>
      </c>
      <c r="B33" s="72" t="s">
        <v>21</v>
      </c>
      <c r="C33" s="66"/>
      <c r="D33" s="33"/>
      <c r="E33" s="66" t="s">
        <v>29</v>
      </c>
      <c r="F33" s="67"/>
    </row>
    <row r="34" spans="1:7" s="5" customFormat="1" ht="24.75" customHeight="1" x14ac:dyDescent="0.2">
      <c r="A34" s="34" t="s">
        <v>14</v>
      </c>
      <c r="B34" s="81" t="s">
        <v>28</v>
      </c>
      <c r="C34" s="82"/>
      <c r="D34" s="28"/>
      <c r="E34" s="83"/>
      <c r="F34" s="84"/>
    </row>
    <row r="35" spans="1:7" s="5" customFormat="1" ht="24.75" customHeight="1" x14ac:dyDescent="0.2">
      <c r="A35" s="34" t="s">
        <v>15</v>
      </c>
      <c r="B35" s="81" t="s">
        <v>32</v>
      </c>
      <c r="C35" s="82"/>
      <c r="D35" s="28"/>
      <c r="E35" s="83"/>
      <c r="F35" s="84"/>
    </row>
    <row r="36" spans="1:7" s="5" customFormat="1" ht="24.75" customHeight="1" thickBot="1" x14ac:dyDescent="0.25">
      <c r="A36" s="30" t="s">
        <v>22</v>
      </c>
      <c r="B36" s="76" t="s">
        <v>38</v>
      </c>
      <c r="C36" s="77"/>
      <c r="D36" s="78"/>
      <c r="E36" s="79"/>
      <c r="F36" s="80"/>
    </row>
    <row r="37" spans="1:7" s="11" customFormat="1" ht="15" customHeight="1" x14ac:dyDescent="0.2">
      <c r="A37" s="31" t="s">
        <v>20</v>
      </c>
      <c r="B37" s="61" t="s">
        <v>35</v>
      </c>
      <c r="C37" s="62"/>
      <c r="D37" s="62"/>
      <c r="E37" s="62"/>
      <c r="F37" s="63"/>
      <c r="G37" s="4"/>
    </row>
    <row r="38" spans="1:7" s="5" customFormat="1" ht="24.75" customHeight="1" x14ac:dyDescent="0.2">
      <c r="A38" s="40" t="s">
        <v>16</v>
      </c>
      <c r="B38" s="55" t="s">
        <v>65</v>
      </c>
      <c r="C38" s="55"/>
      <c r="D38" s="56"/>
      <c r="E38" s="57" t="s">
        <v>6</v>
      </c>
      <c r="F38" s="58">
        <f>F22+E31+E26</f>
        <v>0</v>
      </c>
    </row>
    <row r="39" spans="1:7" s="5" customFormat="1" ht="24.75" customHeight="1" x14ac:dyDescent="0.2">
      <c r="A39" s="26" t="s">
        <v>17</v>
      </c>
      <c r="B39" s="28" t="s">
        <v>10</v>
      </c>
      <c r="C39" s="85" t="s">
        <v>11</v>
      </c>
      <c r="D39" s="86"/>
      <c r="E39" s="29"/>
      <c r="F39" s="22">
        <f>ROUND(E39*F38,2)</f>
        <v>0</v>
      </c>
    </row>
    <row r="40" spans="1:7" s="5" customFormat="1" ht="24.75" customHeight="1" x14ac:dyDescent="0.2">
      <c r="A40" s="34" t="s">
        <v>24</v>
      </c>
      <c r="B40" s="35" t="s">
        <v>8</v>
      </c>
      <c r="C40" s="35"/>
      <c r="D40" s="17"/>
      <c r="E40" s="13" t="s">
        <v>6</v>
      </c>
      <c r="F40" s="2">
        <f>F38+F39</f>
        <v>0</v>
      </c>
    </row>
    <row r="41" spans="1:7" s="5" customFormat="1" ht="24.75" customHeight="1" x14ac:dyDescent="0.2">
      <c r="A41" s="34" t="s">
        <v>25</v>
      </c>
      <c r="B41" s="35" t="s">
        <v>4</v>
      </c>
      <c r="C41" s="35"/>
      <c r="D41" s="20"/>
      <c r="E41" s="23">
        <v>0.19</v>
      </c>
      <c r="F41" s="21">
        <f>ROUND(E41*F40,2)</f>
        <v>0</v>
      </c>
    </row>
    <row r="42" spans="1:7" s="18" customFormat="1" ht="24.75" customHeight="1" thickBot="1" x14ac:dyDescent="0.25">
      <c r="A42" s="38" t="s">
        <v>26</v>
      </c>
      <c r="B42" s="35" t="s">
        <v>8</v>
      </c>
      <c r="C42" s="36"/>
      <c r="D42" s="36"/>
      <c r="E42" s="25" t="s">
        <v>7</v>
      </c>
      <c r="F42" s="19">
        <f>F40+F41</f>
        <v>0</v>
      </c>
    </row>
    <row r="43" spans="1:7" s="11" customFormat="1" ht="15" customHeight="1" x14ac:dyDescent="0.2">
      <c r="A43" s="31" t="s">
        <v>30</v>
      </c>
      <c r="B43" s="61" t="s">
        <v>31</v>
      </c>
      <c r="C43" s="62"/>
      <c r="D43" s="62"/>
      <c r="E43" s="62"/>
      <c r="F43" s="63"/>
      <c r="G43" s="4"/>
    </row>
    <row r="44" spans="1:7" ht="177.75" customHeight="1" thickBot="1" x14ac:dyDescent="0.25">
      <c r="A44" s="73"/>
      <c r="B44" s="74"/>
      <c r="C44" s="74"/>
      <c r="D44" s="74"/>
      <c r="E44" s="74"/>
      <c r="F44" s="75"/>
    </row>
  </sheetData>
  <sheetProtection algorithmName="SHA-512" hashValue="t34tusBNS1EmCvmeq0W6b4T/wpycBVMy/xnehkFxGvxMoX2uCnZ5O2NGQeA5cJjJQQ83ctB4KBZi5dWYjFfzng==" saltValue="8s3NQfyHN/eWpMOoIYqH/g==" spinCount="100000" sheet="1" selectLockedCells="1"/>
  <mergeCells count="36">
    <mergeCell ref="E24:F24"/>
    <mergeCell ref="B25:D25"/>
    <mergeCell ref="E25:F25"/>
    <mergeCell ref="E26:F26"/>
    <mergeCell ref="B28:D28"/>
    <mergeCell ref="E28:F28"/>
    <mergeCell ref="B9:C9"/>
    <mergeCell ref="B10:C10"/>
    <mergeCell ref="B20:C20"/>
    <mergeCell ref="C21:D21"/>
    <mergeCell ref="A28:A31"/>
    <mergeCell ref="B22:D22"/>
    <mergeCell ref="A24:A26"/>
    <mergeCell ref="B24:D24"/>
    <mergeCell ref="B29:D29"/>
    <mergeCell ref="B30:D30"/>
    <mergeCell ref="B31:D31"/>
    <mergeCell ref="E1:F1"/>
    <mergeCell ref="A1:D1"/>
    <mergeCell ref="A3:B3"/>
    <mergeCell ref="A5:F5"/>
    <mergeCell ref="C3:F3"/>
    <mergeCell ref="C2:F2"/>
    <mergeCell ref="A44:F44"/>
    <mergeCell ref="B36:D36"/>
    <mergeCell ref="E36:F36"/>
    <mergeCell ref="B34:C34"/>
    <mergeCell ref="E34:F34"/>
    <mergeCell ref="B35:C35"/>
    <mergeCell ref="E35:F35"/>
    <mergeCell ref="C39:D39"/>
    <mergeCell ref="E33:F33"/>
    <mergeCell ref="E31:F31"/>
    <mergeCell ref="B33:C33"/>
    <mergeCell ref="E29:F29"/>
    <mergeCell ref="E30:F30"/>
  </mergeCells>
  <phoneticPr fontId="0" type="noConversion"/>
  <printOptions horizontalCentered="1"/>
  <pageMargins left="0.23622047244094491" right="0.23622047244094491" top="0.35433070866141736" bottom="0.55118110236220474" header="0.31496062992125984" footer="0.31496062992125984"/>
  <pageSetup paperSize="9" scale="95" fitToWidth="0" orientation="landscape" copies="4" r:id="rId1"/>
  <headerFooter alignWithMargins="0">
    <oddFooter>&amp;L&amp;8&lt;&amp;F&gt;&amp;C&amp;8Funke Management + Bauberatung
Prager Str. 60,  04317 Leipzig&amp;R 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7A319-5BDA-45ED-B13A-C5C75699033D}">
  <dimension ref="A2:B4"/>
  <sheetViews>
    <sheetView workbookViewId="0">
      <selection activeCell="A5" sqref="A5"/>
    </sheetView>
  </sheetViews>
  <sheetFormatPr baseColWidth="10" defaultColWidth="11.42578125" defaultRowHeight="12.75" x14ac:dyDescent="0.2"/>
  <cols>
    <col min="1" max="2" width="13.28515625" style="59" bestFit="1" customWidth="1"/>
    <col min="3" max="16384" width="11.42578125" style="59"/>
  </cols>
  <sheetData>
    <row r="2" spans="1:2" x14ac:dyDescent="0.2">
      <c r="A2" s="59">
        <v>3218016.25</v>
      </c>
      <c r="B2" s="59">
        <v>1706775</v>
      </c>
    </row>
    <row r="3" spans="1:2" x14ac:dyDescent="0.2">
      <c r="A3" s="59">
        <f>A2/1.19</f>
        <v>2704215.3361344538</v>
      </c>
      <c r="B3" s="59">
        <f>B2/1.19</f>
        <v>1434264.705882353</v>
      </c>
    </row>
    <row r="4" spans="1:2" x14ac:dyDescent="0.2">
      <c r="A4" s="59">
        <f>0.19*A3</f>
        <v>513800.91386554623</v>
      </c>
      <c r="B4" s="59">
        <f>0.19*B3</f>
        <v>272510.29411764705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Honorardatenblatt</vt:lpstr>
      <vt:lpstr>Tabelle1</vt:lpstr>
      <vt:lpstr>Honorardatenblatt!Druckbereich</vt:lpstr>
      <vt:lpstr>Honorardatenblatt!Drucktitel</vt:lpstr>
    </vt:vector>
  </TitlesOfParts>
  <Company>FMB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huelsut</dc:creator>
  <cp:lastModifiedBy>Steffen Funke</cp:lastModifiedBy>
  <cp:lastPrinted>2024-04-25T07:57:52Z</cp:lastPrinted>
  <dcterms:created xsi:type="dcterms:W3CDTF">2011-08-17T11:10:42Z</dcterms:created>
  <dcterms:modified xsi:type="dcterms:W3CDTF">2024-04-25T08:00:24Z</dcterms:modified>
</cp:coreProperties>
</file>