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mc:AlternateContent xmlns:mc="http://schemas.openxmlformats.org/markup-compatibility/2006">
    <mc:Choice Requires="x15">
      <x15ac:absPath xmlns:x15ac="http://schemas.microsoft.com/office/spreadsheetml/2010/11/ac" url="https://blicgroup.sharepoint.com/sites/B2129_HVB_ITCS_EFM_Vergabe-Implementierung/Shared Documents/General/Ergebnisse/02_Neuausschreibung/11 Vergabeunterlagen/20 Finale Version für eVergabe/Neue Versionen für Bieterfragen/"/>
    </mc:Choice>
  </mc:AlternateContent>
  <xr:revisionPtr revIDLastSave="811" documentId="8_{26C76B23-56A1-4F15-AA3F-87ADA17693B6}" xr6:coauthVersionLast="47" xr6:coauthVersionMax="47" xr10:uidLastSave="{3B2FF7EE-C5F6-402F-8BA4-2AD9B9C5E733}"/>
  <workbookProtection workbookAlgorithmName="SHA-512" workbookHashValue="skf6i+OyEsR9jSHsS/9q42RUvETEEQFJJ/dkZk//yurxd5g81IfN0QTT9PjvZDl4YGhYwZMFUtAoPEECOA7hFw==" workbookSaltValue="e4QeykTn7fUGY9GV4SIiqg==" workbookSpinCount="100000" lockStructure="1"/>
  <bookViews>
    <workbookView xWindow="28680" yWindow="-120" windowWidth="29040" windowHeight="15720" tabRatio="732" firstSheet="7" activeTab="70" xr2:uid="{B1F8DD47-7D8E-4633-8F71-620EB9665C32}"/>
  </bookViews>
  <sheets>
    <sheet name="BASIS" sheetId="14" state="veryHidden" r:id="rId1"/>
    <sheet name="R2" sheetId="86" state="veryHidden" r:id="rId2"/>
    <sheet name="R3" sheetId="85" state="veryHidden" r:id="rId3"/>
    <sheet name="R4" sheetId="84" state="veryHidden" r:id="rId4"/>
    <sheet name="R5" sheetId="83" state="veryHidden" r:id="rId5"/>
    <sheet name="Sprache" sheetId="87" state="veryHidden" r:id="rId6"/>
    <sheet name="Übersicht" sheetId="82" state="veryHidden" r:id="rId7"/>
    <sheet name="Deckblatt" sheetId="2" r:id="rId8"/>
    <sheet name="Steuerung" sheetId="3" state="veryHidden" r:id="rId9"/>
    <sheet name="Zusammenfassung" sheetId="4" state="hidden" r:id="rId10"/>
    <sheet name="Zusammenfassung_AG_1" sheetId="5" r:id="rId11"/>
    <sheet name="Zusammenfassung_AG_2" sheetId="93" r:id="rId12"/>
    <sheet name="Zusammenfassung_AG_3" sheetId="94" state="veryHidden" r:id="rId13"/>
    <sheet name="Zusammenfassung_AG_4" sheetId="95" state="veryHidden" r:id="rId14"/>
    <sheet name="Zusammenfassung_AG_5" sheetId="96" state="veryHidden" r:id="rId15"/>
    <sheet name="Zusammenfassung_AG_6" sheetId="97" state="veryHidden" r:id="rId16"/>
    <sheet name="Zusammenfassung_AG_7" sheetId="98" state="veryHidden" r:id="rId17"/>
    <sheet name="Zusammenfassung_AG_8" sheetId="99" state="veryHidden" r:id="rId18"/>
    <sheet name="Zusammenfassung_AG_9" sheetId="100" state="veryHidden" r:id="rId19"/>
    <sheet name="Zusammenfassung_AG_10" sheetId="101" state="veryHidden" r:id="rId20"/>
    <sheet name="IK_1_AG_1" sheetId="10" r:id="rId21"/>
    <sheet name="IK_1_AG_2" sheetId="102" r:id="rId22"/>
    <sheet name="IK_1_AG_3" sheetId="103" state="veryHidden" r:id="rId23"/>
    <sheet name="IK_1_AG_4" sheetId="104" state="veryHidden" r:id="rId24"/>
    <sheet name="IK_1_AG_5" sheetId="105" state="veryHidden" r:id="rId25"/>
    <sheet name="IK_1_AG_6" sheetId="106" state="veryHidden" r:id="rId26"/>
    <sheet name="IK_1_AG_7" sheetId="107" state="veryHidden" r:id="rId27"/>
    <sheet name="IK_1_AG_8" sheetId="108" state="veryHidden" r:id="rId28"/>
    <sheet name="IK_1_AG_9" sheetId="109" state="veryHidden" r:id="rId29"/>
    <sheet name="IK_1_AG_10" sheetId="110" state="veryHidden" r:id="rId30"/>
    <sheet name="IK_2_AG_1" sheetId="120" state="veryHidden" r:id="rId31"/>
    <sheet name="IK_2_AG_2" sheetId="121" state="veryHidden" r:id="rId32"/>
    <sheet name="IK_2_AG_3" sheetId="122" state="veryHidden" r:id="rId33"/>
    <sheet name="IK_2_AG_4" sheetId="123" state="veryHidden" r:id="rId34"/>
    <sheet name="IK_2_AG_5" sheetId="124" state="veryHidden" r:id="rId35"/>
    <sheet name="IK_2_AG_6" sheetId="125" state="veryHidden" r:id="rId36"/>
    <sheet name="IK_2_AG_7" sheetId="126" state="veryHidden" r:id="rId37"/>
    <sheet name="IK_2_AG_8" sheetId="127" state="veryHidden" r:id="rId38"/>
    <sheet name="IK_2_AG_9" sheetId="128" state="veryHidden" r:id="rId39"/>
    <sheet name="IK_2_AG_10" sheetId="129" state="veryHidden" r:id="rId40"/>
    <sheet name="IK_3_AG_1" sheetId="130" state="veryHidden" r:id="rId41"/>
    <sheet name="IK_3_AG_2" sheetId="131" state="veryHidden" r:id="rId42"/>
    <sheet name="IK_3_AG_3" sheetId="132" state="veryHidden" r:id="rId43"/>
    <sheet name="IK_3_AG_4" sheetId="133" state="veryHidden" r:id="rId44"/>
    <sheet name="IK_3_AG_5" sheetId="134" state="veryHidden" r:id="rId45"/>
    <sheet name="IK_3_AG_6" sheetId="135" state="veryHidden" r:id="rId46"/>
    <sheet name="IK_3_AG_7" sheetId="136" state="veryHidden" r:id="rId47"/>
    <sheet name="IK_3_AG_8" sheetId="137" state="veryHidden" r:id="rId48"/>
    <sheet name="IK_3_AG_9" sheetId="138" state="veryHidden" r:id="rId49"/>
    <sheet name="IK_3_AG_10" sheetId="139" state="veryHidden" r:id="rId50"/>
    <sheet name="IK_4_AG_1" sheetId="140" state="veryHidden" r:id="rId51"/>
    <sheet name="IK_4_AG_2" sheetId="141" state="veryHidden" r:id="rId52"/>
    <sheet name="IK_4_AG_3" sheetId="142" state="veryHidden" r:id="rId53"/>
    <sheet name="IK_4_AG_4" sheetId="143" state="veryHidden" r:id="rId54"/>
    <sheet name="IK_4_AG_5" sheetId="144" state="veryHidden" r:id="rId55"/>
    <sheet name="IK_4_AG_6" sheetId="145" state="veryHidden" r:id="rId56"/>
    <sheet name="IK_4_AG_7" sheetId="146" state="veryHidden" r:id="rId57"/>
    <sheet name="IK_4_AG_8" sheetId="147" state="veryHidden" r:id="rId58"/>
    <sheet name="IK_4_AG_9" sheetId="148" state="veryHidden" r:id="rId59"/>
    <sheet name="IK_4_AG_10" sheetId="149" state="veryHidden" r:id="rId60"/>
    <sheet name="IK_5_AG_1" sheetId="150" state="veryHidden" r:id="rId61"/>
    <sheet name="IK_5_AG_2" sheetId="151" state="veryHidden" r:id="rId62"/>
    <sheet name="IK_5_AG_3" sheetId="152" state="veryHidden" r:id="rId63"/>
    <sheet name="IK_5_AG_4" sheetId="153" state="veryHidden" r:id="rId64"/>
    <sheet name="IK_5_AG_5" sheetId="154" state="veryHidden" r:id="rId65"/>
    <sheet name="IK_5_AG_6" sheetId="155" state="veryHidden" r:id="rId66"/>
    <sheet name="IK_5_AG_7" sheetId="156" state="veryHidden" r:id="rId67"/>
    <sheet name="IK_5_AG_8" sheetId="157" state="veryHidden" r:id="rId68"/>
    <sheet name="IK_5_AG_9" sheetId="158" state="veryHidden" r:id="rId69"/>
    <sheet name="IK_5_AG_10" sheetId="159" state="veryHidden" r:id="rId70"/>
    <sheet name="BK_1_AG_1" sheetId="71" r:id="rId71"/>
    <sheet name="BK_1_AG_2" sheetId="111" r:id="rId72"/>
    <sheet name="BK_1_AG_3" sheetId="112" state="veryHidden" r:id="rId73"/>
    <sheet name="BK_1_AG_4" sheetId="113" state="veryHidden" r:id="rId74"/>
    <sheet name="BK_1_AG_5" sheetId="114" state="veryHidden" r:id="rId75"/>
    <sheet name="BK_1_AG_6" sheetId="115" state="veryHidden" r:id="rId76"/>
    <sheet name="BK_1_AG_7" sheetId="116" state="veryHidden" r:id="rId77"/>
    <sheet name="BK_1_AG_8" sheetId="117" state="veryHidden" r:id="rId78"/>
    <sheet name="BK_1_AG_9" sheetId="118" state="veryHidden" r:id="rId79"/>
    <sheet name="BK_1_AG_10" sheetId="119" state="veryHidden" r:id="rId80"/>
    <sheet name="BK_2_AG_1" sheetId="160" state="veryHidden" r:id="rId81"/>
    <sheet name="BK_2_AG_2" sheetId="161" state="veryHidden" r:id="rId82"/>
    <sheet name="BK_2_AG_3" sheetId="162" state="veryHidden" r:id="rId83"/>
    <sheet name="BK_2_AG_4" sheetId="163" state="veryHidden" r:id="rId84"/>
    <sheet name="BK_2_AG_5" sheetId="164" state="veryHidden" r:id="rId85"/>
    <sheet name="BK_2_AG_6" sheetId="165" state="veryHidden" r:id="rId86"/>
    <sheet name="BK_2_AG_7" sheetId="166" state="veryHidden" r:id="rId87"/>
    <sheet name="BK_2_AG_8" sheetId="167" state="veryHidden" r:id="rId88"/>
    <sheet name="BK_2_AG_9" sheetId="168" state="veryHidden" r:id="rId89"/>
    <sheet name="BK_2_AG_10" sheetId="169" state="veryHidden" r:id="rId90"/>
    <sheet name="BK_3_AG_1" sheetId="170" state="veryHidden" r:id="rId91"/>
    <sheet name="BK_3_AG_2" sheetId="171" state="veryHidden" r:id="rId92"/>
    <sheet name="BK_3_AG_3" sheetId="172" state="veryHidden" r:id="rId93"/>
    <sheet name="BK_3_AG_4" sheetId="173" state="veryHidden" r:id="rId94"/>
    <sheet name="BK_3_AG_5" sheetId="174" state="veryHidden" r:id="rId95"/>
    <sheet name="BK_3_AG_6" sheetId="175" state="veryHidden" r:id="rId96"/>
    <sheet name="BK_3_AG_7" sheetId="176" state="veryHidden" r:id="rId97"/>
    <sheet name="BK_3_AG_8" sheetId="177" state="veryHidden" r:id="rId98"/>
    <sheet name="BK_3_AG_9" sheetId="178" state="veryHidden" r:id="rId99"/>
    <sheet name="BK_3_AG_10" sheetId="179" state="veryHidden" r:id="rId100"/>
    <sheet name="BK_4_AG_1" sheetId="180" state="veryHidden" r:id="rId101"/>
    <sheet name="BK_4_AG_2" sheetId="181" state="veryHidden" r:id="rId102"/>
    <sheet name="BK_4_AG_3" sheetId="182" state="veryHidden" r:id="rId103"/>
    <sheet name="BK_4_AG_4" sheetId="183" state="veryHidden" r:id="rId104"/>
    <sheet name="BK_4_AG_5" sheetId="184" state="veryHidden" r:id="rId105"/>
    <sheet name="BK_4_AG_6" sheetId="185" state="veryHidden" r:id="rId106"/>
    <sheet name="BK_4_AG_7" sheetId="186" state="veryHidden" r:id="rId107"/>
    <sheet name="BK_4_AG_8" sheetId="187" state="veryHidden" r:id="rId108"/>
    <sheet name="BK_4_AG_9" sheetId="188" state="veryHidden" r:id="rId109"/>
    <sheet name="BK_4_AG_10" sheetId="189" state="veryHidden" r:id="rId110"/>
    <sheet name="BK_5_AG_1" sheetId="190" state="veryHidden" r:id="rId111"/>
    <sheet name="BK_5_AG_2" sheetId="191" state="veryHidden" r:id="rId112"/>
    <sheet name="BK_5_AG_3" sheetId="192" state="veryHidden" r:id="rId113"/>
    <sheet name="BK_5_AG_4" sheetId="193" state="veryHidden" r:id="rId114"/>
    <sheet name="BK_5_AG_5" sheetId="194" state="veryHidden" r:id="rId115"/>
    <sheet name="BK_5_AG_6" sheetId="195" state="veryHidden" r:id="rId116"/>
    <sheet name="BK_5_AG_7" sheetId="196" state="veryHidden" r:id="rId117"/>
    <sheet name="BK_5_AG_8" sheetId="197" state="veryHidden" r:id="rId118"/>
    <sheet name="BK_5_AG_9" sheetId="198" state="veryHidden" r:id="rId119"/>
    <sheet name="BK_5_AG_10" sheetId="199" state="veryHidden" r:id="rId120"/>
  </sheets>
  <definedNames>
    <definedName name="Anzahl_AG">Steuerung!$A$10</definedName>
    <definedName name="Anzahl_BK_TP">Steuerung!$A$12</definedName>
    <definedName name="Anzahl_IK_TP">Steuerung!$A$11</definedName>
    <definedName name="BK_Fest">Zusammenfassung!$H$75</definedName>
    <definedName name="BK_Ges">Zusammenfassung!$G$75</definedName>
    <definedName name="BK_Optionen">Zusammenfassung!$I$75</definedName>
    <definedName name="_xlnm.Print_Area" localSheetId="70">BK_1_AG_1!$J$1:$W$61</definedName>
    <definedName name="_xlnm.Print_Area" localSheetId="79">BK_1_AG_10!$J$1:$W$31</definedName>
    <definedName name="_xlnm.Print_Area" localSheetId="71">BK_1_AG_2!$J$1:$W$61</definedName>
    <definedName name="_xlnm.Print_Area" localSheetId="72">BK_1_AG_3!$J$1:$W$31</definedName>
    <definedName name="_xlnm.Print_Area" localSheetId="73">BK_1_AG_4!$J$1:$W$31</definedName>
    <definedName name="_xlnm.Print_Area" localSheetId="74">BK_1_AG_5!$J$1:$W$31</definedName>
    <definedName name="_xlnm.Print_Area" localSheetId="75">BK_1_AG_6!$J$1:$W$31</definedName>
    <definedName name="_xlnm.Print_Area" localSheetId="76">BK_1_AG_7!$J$1:$W$31</definedName>
    <definedName name="_xlnm.Print_Area" localSheetId="77">BK_1_AG_8!$J$1:$W$31</definedName>
    <definedName name="_xlnm.Print_Area" localSheetId="78">BK_1_AG_9!$J$1:$W$31</definedName>
    <definedName name="_xlnm.Print_Area" localSheetId="80">BK_2_AG_1!$J$1:$W$31</definedName>
    <definedName name="_xlnm.Print_Area" localSheetId="89">BK_2_AG_10!$J$1:$W$31</definedName>
    <definedName name="_xlnm.Print_Area" localSheetId="81">BK_2_AG_2!$J$1:$W$31</definedName>
    <definedName name="_xlnm.Print_Area" localSheetId="82">BK_2_AG_3!$J$1:$W$31</definedName>
    <definedName name="_xlnm.Print_Area" localSheetId="83">BK_2_AG_4!$J$1:$W$31</definedName>
    <definedName name="_xlnm.Print_Area" localSheetId="84">BK_2_AG_5!$J$1:$W$31</definedName>
    <definedName name="_xlnm.Print_Area" localSheetId="85">BK_2_AG_6!$J$1:$W$31</definedName>
    <definedName name="_xlnm.Print_Area" localSheetId="86">BK_2_AG_7!$J$1:$W$31</definedName>
    <definedName name="_xlnm.Print_Area" localSheetId="87">BK_2_AG_8!$J$1:$W$31</definedName>
    <definedName name="_xlnm.Print_Area" localSheetId="88">BK_2_AG_9!$J$1:$W$31</definedName>
    <definedName name="_xlnm.Print_Area" localSheetId="90">BK_3_AG_1!$J$1:$W$31</definedName>
    <definedName name="_xlnm.Print_Area" localSheetId="99">BK_3_AG_10!$J$1:$W$31</definedName>
    <definedName name="_xlnm.Print_Area" localSheetId="91">BK_3_AG_2!$J$1:$W$31</definedName>
    <definedName name="_xlnm.Print_Area" localSheetId="92">BK_3_AG_3!$J$1:$W$31</definedName>
    <definedName name="_xlnm.Print_Area" localSheetId="93">BK_3_AG_4!$J$1:$W$31</definedName>
    <definedName name="_xlnm.Print_Area" localSheetId="94">BK_3_AG_5!$J$1:$W$31</definedName>
    <definedName name="_xlnm.Print_Area" localSheetId="95">BK_3_AG_6!$J$1:$W$31</definedName>
    <definedName name="_xlnm.Print_Area" localSheetId="96">BK_3_AG_7!$J$1:$W$31</definedName>
    <definedName name="_xlnm.Print_Area" localSheetId="97">BK_3_AG_8!$J$1:$W$31</definedName>
    <definedName name="_xlnm.Print_Area" localSheetId="98">BK_3_AG_9!$J$1:$W$31</definedName>
    <definedName name="_xlnm.Print_Area" localSheetId="100">BK_4_AG_1!$J$1:$W$31</definedName>
    <definedName name="_xlnm.Print_Area" localSheetId="109">BK_4_AG_10!$J$1:$W$31</definedName>
    <definedName name="_xlnm.Print_Area" localSheetId="101">BK_4_AG_2!$J$1:$W$31</definedName>
    <definedName name="_xlnm.Print_Area" localSheetId="102">BK_4_AG_3!$J$1:$W$31</definedName>
    <definedName name="_xlnm.Print_Area" localSheetId="103">BK_4_AG_4!$J$1:$W$31</definedName>
    <definedName name="_xlnm.Print_Area" localSheetId="104">BK_4_AG_5!$J$1:$W$31</definedName>
    <definedName name="_xlnm.Print_Area" localSheetId="105">BK_4_AG_6!$J$1:$W$31</definedName>
    <definedName name="_xlnm.Print_Area" localSheetId="106">BK_4_AG_7!$J$1:$W$31</definedName>
    <definedName name="_xlnm.Print_Area" localSheetId="107">BK_4_AG_8!$J$1:$W$31</definedName>
    <definedName name="_xlnm.Print_Area" localSheetId="108">BK_4_AG_9!$J$1:$W$31</definedName>
    <definedName name="_xlnm.Print_Area" localSheetId="110">BK_5_AG_1!$J$1:$W$31</definedName>
    <definedName name="_xlnm.Print_Area" localSheetId="119">BK_5_AG_10!$J$1:$W$31</definedName>
    <definedName name="_xlnm.Print_Area" localSheetId="111">BK_5_AG_2!$J$1:$W$31</definedName>
    <definedName name="_xlnm.Print_Area" localSheetId="112">BK_5_AG_3!$J$1:$W$31</definedName>
    <definedName name="_xlnm.Print_Area" localSheetId="113">BK_5_AG_4!$J$1:$W$31</definedName>
    <definedName name="_xlnm.Print_Area" localSheetId="114">BK_5_AG_5!$J$1:$W$31</definedName>
    <definedName name="_xlnm.Print_Area" localSheetId="115">BK_5_AG_6!$J$1:$W$31</definedName>
    <definedName name="_xlnm.Print_Area" localSheetId="116">BK_5_AG_7!$J$1:$W$31</definedName>
    <definedName name="_xlnm.Print_Area" localSheetId="117">BK_5_AG_8!$J$1:$W$31</definedName>
    <definedName name="_xlnm.Print_Area" localSheetId="118">BK_5_AG_9!$J$1:$W$31</definedName>
    <definedName name="_xlnm.Print_Area" localSheetId="7">Deckblatt!$A$1:$B$10</definedName>
    <definedName name="_xlnm.Print_Area" localSheetId="20">IK_1_AG_1!$J$1:$U$119</definedName>
    <definedName name="_xlnm.Print_Area" localSheetId="29">IK_1_AG_10!$J$1:$U$31</definedName>
    <definedName name="_xlnm.Print_Area" localSheetId="21">IK_1_AG_2!$J$1:$U$108</definedName>
    <definedName name="_xlnm.Print_Area" localSheetId="22">IK_1_AG_3!$J$1:$U$31</definedName>
    <definedName name="_xlnm.Print_Area" localSheetId="23">IK_1_AG_4!$J$1:$U$31</definedName>
    <definedName name="_xlnm.Print_Area" localSheetId="24">IK_1_AG_5!$J$1:$U$31</definedName>
    <definedName name="_xlnm.Print_Area" localSheetId="25">IK_1_AG_6!$J$1:$U$31</definedName>
    <definedName name="_xlnm.Print_Area" localSheetId="26">IK_1_AG_7!$J$1:$U$31</definedName>
    <definedName name="_xlnm.Print_Area" localSheetId="27">IK_1_AG_8!$J$1:$U$31</definedName>
    <definedName name="_xlnm.Print_Area" localSheetId="28">IK_1_AG_9!$J$1:$U$31</definedName>
    <definedName name="_xlnm.Print_Area" localSheetId="30">IK_2_AG_1!$J$1:$U$31</definedName>
    <definedName name="_xlnm.Print_Area" localSheetId="39">IK_2_AG_10!$J$1:$U$31</definedName>
    <definedName name="_xlnm.Print_Area" localSheetId="31">IK_2_AG_2!$J$1:$U$31</definedName>
    <definedName name="_xlnm.Print_Area" localSheetId="32">IK_2_AG_3!$J$1:$U$31</definedName>
    <definedName name="_xlnm.Print_Area" localSheetId="33">IK_2_AG_4!$J$1:$U$31</definedName>
    <definedName name="_xlnm.Print_Area" localSheetId="34">IK_2_AG_5!$J$1:$U$31</definedName>
    <definedName name="_xlnm.Print_Area" localSheetId="35">IK_2_AG_6!$J$1:$U$31</definedName>
    <definedName name="_xlnm.Print_Area" localSheetId="36">IK_2_AG_7!$J$1:$U$31</definedName>
    <definedName name="_xlnm.Print_Area" localSheetId="37">IK_2_AG_8!$J$1:$U$31</definedName>
    <definedName name="_xlnm.Print_Area" localSheetId="38">IK_2_AG_9!$J$1:$U$31</definedName>
    <definedName name="_xlnm.Print_Area" localSheetId="40">IK_3_AG_1!$J$1:$U$31</definedName>
    <definedName name="_xlnm.Print_Area" localSheetId="49">IK_3_AG_10!$J$1:$U$31</definedName>
    <definedName name="_xlnm.Print_Area" localSheetId="41">IK_3_AG_2!$J$1:$U$31</definedName>
    <definedName name="_xlnm.Print_Area" localSheetId="42">IK_3_AG_3!$J$1:$U$31</definedName>
    <definedName name="_xlnm.Print_Area" localSheetId="43">IK_3_AG_4!$J$1:$U$31</definedName>
    <definedName name="_xlnm.Print_Area" localSheetId="44">IK_3_AG_5!$J$1:$U$31</definedName>
    <definedName name="_xlnm.Print_Area" localSheetId="45">IK_3_AG_6!$J$1:$U$31</definedName>
    <definedName name="_xlnm.Print_Area" localSheetId="46">IK_3_AG_7!$J$1:$U$31</definedName>
    <definedName name="_xlnm.Print_Area" localSheetId="47">IK_3_AG_8!$J$1:$U$31</definedName>
    <definedName name="_xlnm.Print_Area" localSheetId="48">IK_3_AG_9!$J$1:$U$31</definedName>
    <definedName name="_xlnm.Print_Area" localSheetId="50">IK_4_AG_1!$J$1:$U$31</definedName>
    <definedName name="_xlnm.Print_Area" localSheetId="59">IK_4_AG_10!$J$1:$U$31</definedName>
    <definedName name="_xlnm.Print_Area" localSheetId="51">IK_4_AG_2!$J$1:$U$31</definedName>
    <definedName name="_xlnm.Print_Area" localSheetId="52">IK_4_AG_3!$J$1:$U$31</definedName>
    <definedName name="_xlnm.Print_Area" localSheetId="53">IK_4_AG_4!$J$1:$U$31</definedName>
    <definedName name="_xlnm.Print_Area" localSheetId="54">IK_4_AG_5!$J$1:$U$31</definedName>
    <definedName name="_xlnm.Print_Area" localSheetId="55">IK_4_AG_6!$J$1:$U$31</definedName>
    <definedName name="_xlnm.Print_Area" localSheetId="56">IK_4_AG_7!$J$1:$U$31</definedName>
    <definedName name="_xlnm.Print_Area" localSheetId="57">IK_4_AG_8!$J$1:$U$31</definedName>
    <definedName name="_xlnm.Print_Area" localSheetId="58">IK_4_AG_9!$J$1:$U$31</definedName>
    <definedName name="_xlnm.Print_Area" localSheetId="60">IK_5_AG_1!$J$1:$U$31</definedName>
    <definedName name="_xlnm.Print_Area" localSheetId="69">IK_5_AG_10!$J$1:$U$31</definedName>
    <definedName name="_xlnm.Print_Area" localSheetId="61">IK_5_AG_2!$J$1:$U$31</definedName>
    <definedName name="_xlnm.Print_Area" localSheetId="62">IK_5_AG_3!$J$1:$U$31</definedName>
    <definedName name="_xlnm.Print_Area" localSheetId="63">IK_5_AG_4!$J$1:$U$31</definedName>
    <definedName name="_xlnm.Print_Area" localSheetId="64">IK_5_AG_5!$J$1:$U$31</definedName>
    <definedName name="_xlnm.Print_Area" localSheetId="65">IK_5_AG_6!$J$1:$U$31</definedName>
    <definedName name="_xlnm.Print_Area" localSheetId="66">IK_5_AG_7!$J$1:$U$31</definedName>
    <definedName name="_xlnm.Print_Area" localSheetId="67">IK_5_AG_8!$J$1:$U$31</definedName>
    <definedName name="_xlnm.Print_Area" localSheetId="68">IK_5_AG_9!$J$1:$U$31</definedName>
    <definedName name="_xlnm.Print_Area" localSheetId="9">Zusammenfassung!$A$1:$AD$125</definedName>
    <definedName name="_xlnm.Print_Area" localSheetId="10">Zusammenfassung_AG_1!$A$1:$F$23</definedName>
    <definedName name="_xlnm.Print_Area" localSheetId="19">Zusammenfassung_AG_10!$A$1:$F$23</definedName>
    <definedName name="_xlnm.Print_Area" localSheetId="11">Zusammenfassung_AG_2!$A$1:$F$23</definedName>
    <definedName name="_xlnm.Print_Area" localSheetId="12">Zusammenfassung_AG_3!$A$1:$F$23</definedName>
    <definedName name="_xlnm.Print_Area" localSheetId="13">Zusammenfassung_AG_4!$A$1:$F$23</definedName>
    <definedName name="_xlnm.Print_Area" localSheetId="14">Zusammenfassung_AG_5!$A$1:$F$23</definedName>
    <definedName name="_xlnm.Print_Area" localSheetId="15">Zusammenfassung_AG_6!$A$1:$F$23</definedName>
    <definedName name="_xlnm.Print_Area" localSheetId="16">Zusammenfassung_AG_7!$A$1:$F$23</definedName>
    <definedName name="_xlnm.Print_Area" localSheetId="17">Zusammenfassung_AG_8!$A$1:$F$23</definedName>
    <definedName name="_xlnm.Print_Area" localSheetId="18">Zusammenfassung_AG_9!$A$1:$F$23</definedName>
    <definedName name="_xlnm.Print_Titles" localSheetId="70">BK_1_AG_1!$1:$13</definedName>
    <definedName name="_xlnm.Print_Titles" localSheetId="79">BK_1_AG_10!$1:$13</definedName>
    <definedName name="_xlnm.Print_Titles" localSheetId="71">BK_1_AG_2!$1:$13</definedName>
    <definedName name="_xlnm.Print_Titles" localSheetId="72">BK_1_AG_3!$1:$13</definedName>
    <definedName name="_xlnm.Print_Titles" localSheetId="73">BK_1_AG_4!$1:$13</definedName>
    <definedName name="_xlnm.Print_Titles" localSheetId="74">BK_1_AG_5!$1:$13</definedName>
    <definedName name="_xlnm.Print_Titles" localSheetId="75">BK_1_AG_6!$1:$13</definedName>
    <definedName name="_xlnm.Print_Titles" localSheetId="76">BK_1_AG_7!$1:$13</definedName>
    <definedName name="_xlnm.Print_Titles" localSheetId="77">BK_1_AG_8!$1:$13</definedName>
    <definedName name="_xlnm.Print_Titles" localSheetId="78">BK_1_AG_9!$1:$13</definedName>
    <definedName name="_xlnm.Print_Titles" localSheetId="80">BK_2_AG_1!$1:$13</definedName>
    <definedName name="_xlnm.Print_Titles" localSheetId="89">BK_2_AG_10!$1:$13</definedName>
    <definedName name="_xlnm.Print_Titles" localSheetId="81">BK_2_AG_2!$1:$13</definedName>
    <definedName name="_xlnm.Print_Titles" localSheetId="82">BK_2_AG_3!$1:$13</definedName>
    <definedName name="_xlnm.Print_Titles" localSheetId="83">BK_2_AG_4!$1:$13</definedName>
    <definedName name="_xlnm.Print_Titles" localSheetId="84">BK_2_AG_5!$1:$13</definedName>
    <definedName name="_xlnm.Print_Titles" localSheetId="85">BK_2_AG_6!$1:$13</definedName>
    <definedName name="_xlnm.Print_Titles" localSheetId="86">BK_2_AG_7!$1:$13</definedName>
    <definedName name="_xlnm.Print_Titles" localSheetId="87">BK_2_AG_8!$1:$13</definedName>
    <definedName name="_xlnm.Print_Titles" localSheetId="88">BK_2_AG_9!$1:$13</definedName>
    <definedName name="_xlnm.Print_Titles" localSheetId="90">BK_3_AG_1!$1:$13</definedName>
    <definedName name="_xlnm.Print_Titles" localSheetId="99">BK_3_AG_10!$1:$13</definedName>
    <definedName name="_xlnm.Print_Titles" localSheetId="91">BK_3_AG_2!$1:$13</definedName>
    <definedName name="_xlnm.Print_Titles" localSheetId="92">BK_3_AG_3!$1:$13</definedName>
    <definedName name="_xlnm.Print_Titles" localSheetId="93">BK_3_AG_4!$1:$13</definedName>
    <definedName name="_xlnm.Print_Titles" localSheetId="94">BK_3_AG_5!$1:$13</definedName>
    <definedName name="_xlnm.Print_Titles" localSheetId="95">BK_3_AG_6!$1:$13</definedName>
    <definedName name="_xlnm.Print_Titles" localSheetId="96">BK_3_AG_7!$1:$13</definedName>
    <definedName name="_xlnm.Print_Titles" localSheetId="97">BK_3_AG_8!$1:$13</definedName>
    <definedName name="_xlnm.Print_Titles" localSheetId="98">BK_3_AG_9!$1:$13</definedName>
    <definedName name="_xlnm.Print_Titles" localSheetId="100">BK_4_AG_1!$1:$13</definedName>
    <definedName name="_xlnm.Print_Titles" localSheetId="109">BK_4_AG_10!$1:$13</definedName>
    <definedName name="_xlnm.Print_Titles" localSheetId="101">BK_4_AG_2!$1:$13</definedName>
    <definedName name="_xlnm.Print_Titles" localSheetId="102">BK_4_AG_3!$1:$13</definedName>
    <definedName name="_xlnm.Print_Titles" localSheetId="103">BK_4_AG_4!$1:$13</definedName>
    <definedName name="_xlnm.Print_Titles" localSheetId="104">BK_4_AG_5!$1:$13</definedName>
    <definedName name="_xlnm.Print_Titles" localSheetId="105">BK_4_AG_6!$1:$13</definedName>
    <definedName name="_xlnm.Print_Titles" localSheetId="106">BK_4_AG_7!$1:$13</definedName>
    <definedName name="_xlnm.Print_Titles" localSheetId="107">BK_4_AG_8!$1:$13</definedName>
    <definedName name="_xlnm.Print_Titles" localSheetId="108">BK_4_AG_9!$1:$13</definedName>
    <definedName name="_xlnm.Print_Titles" localSheetId="110">BK_5_AG_1!$1:$13</definedName>
    <definedName name="_xlnm.Print_Titles" localSheetId="119">BK_5_AG_10!$1:$13</definedName>
    <definedName name="_xlnm.Print_Titles" localSheetId="111">BK_5_AG_2!$1:$13</definedName>
    <definedName name="_xlnm.Print_Titles" localSheetId="112">BK_5_AG_3!$1:$13</definedName>
    <definedName name="_xlnm.Print_Titles" localSheetId="113">BK_5_AG_4!$1:$13</definedName>
    <definedName name="_xlnm.Print_Titles" localSheetId="114">BK_5_AG_5!$1:$13</definedName>
    <definedName name="_xlnm.Print_Titles" localSheetId="115">BK_5_AG_6!$1:$13</definedName>
    <definedName name="_xlnm.Print_Titles" localSheetId="116">BK_5_AG_7!$1:$13</definedName>
    <definedName name="_xlnm.Print_Titles" localSheetId="117">BK_5_AG_8!$1:$13</definedName>
    <definedName name="_xlnm.Print_Titles" localSheetId="118">BK_5_AG_9!$1:$13</definedName>
    <definedName name="_xlnm.Print_Titles" localSheetId="20">IK_1_AG_1!$1:$13</definedName>
    <definedName name="_xlnm.Print_Titles" localSheetId="29">IK_1_AG_10!$1:$13</definedName>
    <definedName name="_xlnm.Print_Titles" localSheetId="21">IK_1_AG_2!$1:$13</definedName>
    <definedName name="_xlnm.Print_Titles" localSheetId="22">IK_1_AG_3!$1:$13</definedName>
    <definedName name="_xlnm.Print_Titles" localSheetId="23">IK_1_AG_4!$1:$13</definedName>
    <definedName name="_xlnm.Print_Titles" localSheetId="24">IK_1_AG_5!$1:$13</definedName>
    <definedName name="_xlnm.Print_Titles" localSheetId="25">IK_1_AG_6!$1:$13</definedName>
    <definedName name="_xlnm.Print_Titles" localSheetId="26">IK_1_AG_7!$1:$13</definedName>
    <definedName name="_xlnm.Print_Titles" localSheetId="27">IK_1_AG_8!$1:$13</definedName>
    <definedName name="_xlnm.Print_Titles" localSheetId="28">IK_1_AG_9!$1:$13</definedName>
    <definedName name="_xlnm.Print_Titles" localSheetId="30">IK_2_AG_1!$1:$13</definedName>
    <definedName name="_xlnm.Print_Titles" localSheetId="39">IK_2_AG_10!$1:$13</definedName>
    <definedName name="_xlnm.Print_Titles" localSheetId="31">IK_2_AG_2!$1:$13</definedName>
    <definedName name="_xlnm.Print_Titles" localSheetId="32">IK_2_AG_3!$1:$13</definedName>
    <definedName name="_xlnm.Print_Titles" localSheetId="33">IK_2_AG_4!$1:$13</definedName>
    <definedName name="_xlnm.Print_Titles" localSheetId="34">IK_2_AG_5!$1:$13</definedName>
    <definedName name="_xlnm.Print_Titles" localSheetId="35">IK_2_AG_6!$1:$13</definedName>
    <definedName name="_xlnm.Print_Titles" localSheetId="36">IK_2_AG_7!$1:$13</definedName>
    <definedName name="_xlnm.Print_Titles" localSheetId="37">IK_2_AG_8!$1:$13</definedName>
    <definedName name="_xlnm.Print_Titles" localSheetId="38">IK_2_AG_9!$1:$13</definedName>
    <definedName name="_xlnm.Print_Titles" localSheetId="40">IK_3_AG_1!$1:$13</definedName>
    <definedName name="_xlnm.Print_Titles" localSheetId="49">IK_3_AG_10!$1:$13</definedName>
    <definedName name="_xlnm.Print_Titles" localSheetId="41">IK_3_AG_2!$1:$13</definedName>
    <definedName name="_xlnm.Print_Titles" localSheetId="42">IK_3_AG_3!$1:$13</definedName>
    <definedName name="_xlnm.Print_Titles" localSheetId="43">IK_3_AG_4!$1:$13</definedName>
    <definedName name="_xlnm.Print_Titles" localSheetId="44">IK_3_AG_5!$1:$13</definedName>
    <definedName name="_xlnm.Print_Titles" localSheetId="45">IK_3_AG_6!$1:$13</definedName>
    <definedName name="_xlnm.Print_Titles" localSheetId="46">IK_3_AG_7!$1:$13</definedName>
    <definedName name="_xlnm.Print_Titles" localSheetId="47">IK_3_AG_8!$1:$13</definedName>
    <definedName name="_xlnm.Print_Titles" localSheetId="48">IK_3_AG_9!$1:$13</definedName>
    <definedName name="_xlnm.Print_Titles" localSheetId="50">IK_4_AG_1!$1:$13</definedName>
    <definedName name="_xlnm.Print_Titles" localSheetId="59">IK_4_AG_10!$1:$13</definedName>
    <definedName name="_xlnm.Print_Titles" localSheetId="51">IK_4_AG_2!$1:$13</definedName>
    <definedName name="_xlnm.Print_Titles" localSheetId="52">IK_4_AG_3!$1:$13</definedName>
    <definedName name="_xlnm.Print_Titles" localSheetId="53">IK_4_AG_4!$1:$13</definedName>
    <definedName name="_xlnm.Print_Titles" localSheetId="54">IK_4_AG_5!$1:$13</definedName>
    <definedName name="_xlnm.Print_Titles" localSheetId="55">IK_4_AG_6!$1:$13</definedName>
    <definedName name="_xlnm.Print_Titles" localSheetId="56">IK_4_AG_7!$1:$13</definedName>
    <definedName name="_xlnm.Print_Titles" localSheetId="57">IK_4_AG_8!$1:$13</definedName>
    <definedName name="_xlnm.Print_Titles" localSheetId="58">IK_4_AG_9!$1:$13</definedName>
    <definedName name="_xlnm.Print_Titles" localSheetId="60">IK_5_AG_1!$1:$13</definedName>
    <definedName name="_xlnm.Print_Titles" localSheetId="69">IK_5_AG_10!$1:$13</definedName>
    <definedName name="_xlnm.Print_Titles" localSheetId="61">IK_5_AG_2!$1:$13</definedName>
    <definedName name="_xlnm.Print_Titles" localSheetId="62">IK_5_AG_3!$1:$13</definedName>
    <definedName name="_xlnm.Print_Titles" localSheetId="63">IK_5_AG_4!$1:$13</definedName>
    <definedName name="_xlnm.Print_Titles" localSheetId="64">IK_5_AG_5!$1:$13</definedName>
    <definedName name="_xlnm.Print_Titles" localSheetId="65">IK_5_AG_6!$1:$13</definedName>
    <definedName name="_xlnm.Print_Titles" localSheetId="66">IK_5_AG_7!$1:$13</definedName>
    <definedName name="_xlnm.Print_Titles" localSheetId="67">IK_5_AG_8!$1:$13</definedName>
    <definedName name="_xlnm.Print_Titles" localSheetId="68">IK_5_AG_9!$1:$13</definedName>
    <definedName name="Gesamtpreis_Alles">Zusammenfassung!$G$9</definedName>
    <definedName name="Gesamtpreis_Festpositionen">Zusammenfassung!$H$9</definedName>
    <definedName name="Gesamtpreis_Optionen">Zusammenfassung!$I$9</definedName>
    <definedName name="IK_Fest">Zusammenfassung!$H$20</definedName>
    <definedName name="IK_Ges">Zusammenfassung!$G$20</definedName>
    <definedName name="IK_Optionen">Zusammenfassung!$I$20</definedName>
    <definedName name="Optionen_Toggle">Steuerung!$A$13</definedName>
    <definedName name="Vergabeschutz_Boolean">Steuerung!$C$10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8" i="102" l="1"/>
  <c r="G107" i="102"/>
  <c r="G106" i="102"/>
  <c r="G105" i="102"/>
  <c r="G104" i="102"/>
  <c r="G103" i="102"/>
  <c r="G102" i="102"/>
  <c r="G101" i="102"/>
  <c r="G100" i="102"/>
  <c r="G99" i="102"/>
  <c r="F99" i="102"/>
  <c r="F100" i="102" s="1"/>
  <c r="F101" i="102" s="1"/>
  <c r="F102" i="102" s="1"/>
  <c r="F103" i="102" s="1"/>
  <c r="F104" i="102" s="1"/>
  <c r="F105" i="102" s="1"/>
  <c r="F106" i="102" s="1"/>
  <c r="F107" i="102" s="1"/>
  <c r="F108" i="102" s="1"/>
  <c r="G98" i="102"/>
  <c r="F98" i="102"/>
  <c r="E98" i="102"/>
  <c r="E99" i="102" s="1"/>
  <c r="E100" i="102" s="1"/>
  <c r="E101" i="102" s="1"/>
  <c r="E102" i="102" s="1"/>
  <c r="E103" i="102" s="1"/>
  <c r="E104" i="102" s="1"/>
  <c r="E105" i="102" s="1"/>
  <c r="E106" i="102" s="1"/>
  <c r="E107" i="102" s="1"/>
  <c r="E108" i="102" s="1"/>
  <c r="G97" i="102"/>
  <c r="G96" i="102"/>
  <c r="G95" i="102"/>
  <c r="G94" i="102"/>
  <c r="G93" i="102"/>
  <c r="G92" i="102"/>
  <c r="G91" i="102"/>
  <c r="G90" i="102"/>
  <c r="G89" i="102"/>
  <c r="F89" i="102"/>
  <c r="F90" i="102" s="1"/>
  <c r="F91" i="102" s="1"/>
  <c r="F92" i="102" s="1"/>
  <c r="F93" i="102" s="1"/>
  <c r="F94" i="102" s="1"/>
  <c r="F95" i="102" s="1"/>
  <c r="F96" i="102" s="1"/>
  <c r="F97" i="102" s="1"/>
  <c r="G88" i="102"/>
  <c r="G87" i="102"/>
  <c r="G86" i="102"/>
  <c r="G85" i="102"/>
  <c r="F85" i="102"/>
  <c r="F86" i="102" s="1"/>
  <c r="F87" i="102" s="1"/>
  <c r="F88" i="102" s="1"/>
  <c r="G84" i="102"/>
  <c r="F84" i="102"/>
  <c r="G83" i="102"/>
  <c r="F83" i="102"/>
  <c r="G82" i="102"/>
  <c r="F82" i="102"/>
  <c r="G81" i="102"/>
  <c r="F81" i="102"/>
  <c r="G80" i="102"/>
  <c r="F80" i="102"/>
  <c r="G79" i="102"/>
  <c r="F79" i="102"/>
  <c r="E79" i="102"/>
  <c r="E80" i="102" s="1"/>
  <c r="E81" i="102" s="1"/>
  <c r="E82" i="102" s="1"/>
  <c r="E83" i="102" s="1"/>
  <c r="E84" i="102" s="1"/>
  <c r="E85" i="102" s="1"/>
  <c r="E86" i="102" s="1"/>
  <c r="E87" i="102" s="1"/>
  <c r="E88" i="102" s="1"/>
  <c r="E89" i="102" s="1"/>
  <c r="E90" i="102" s="1"/>
  <c r="E91" i="102" s="1"/>
  <c r="E92" i="102" s="1"/>
  <c r="E93" i="102" s="1"/>
  <c r="E94" i="102" s="1"/>
  <c r="E95" i="102" s="1"/>
  <c r="E96" i="102" s="1"/>
  <c r="E97" i="102" s="1"/>
  <c r="G76" i="102"/>
  <c r="G77" i="102" s="1"/>
  <c r="G78" i="102" s="1"/>
  <c r="F72" i="102"/>
  <c r="F73" i="102" s="1"/>
  <c r="F74" i="102" s="1"/>
  <c r="F75" i="102" s="1"/>
  <c r="F76" i="102" s="1"/>
  <c r="F77" i="102" s="1"/>
  <c r="F78" i="102" s="1"/>
  <c r="G71" i="102"/>
  <c r="G72" i="102" s="1"/>
  <c r="G73" i="102" s="1"/>
  <c r="G74" i="102" s="1"/>
  <c r="G75" i="102" s="1"/>
  <c r="G70" i="102"/>
  <c r="F70" i="102"/>
  <c r="F71" i="102" s="1"/>
  <c r="G65" i="102"/>
  <c r="G66" i="102" s="1"/>
  <c r="G67" i="102" s="1"/>
  <c r="G68" i="102" s="1"/>
  <c r="G69" i="102" s="1"/>
  <c r="G58" i="102"/>
  <c r="G59" i="102" s="1"/>
  <c r="G60" i="102" s="1"/>
  <c r="G61" i="102" s="1"/>
  <c r="G62" i="102" s="1"/>
  <c r="G63" i="102" s="1"/>
  <c r="G64" i="102" s="1"/>
  <c r="G57" i="102"/>
  <c r="G54" i="102"/>
  <c r="G55" i="102" s="1"/>
  <c r="G56" i="102" s="1"/>
  <c r="G53" i="102"/>
  <c r="F53" i="102"/>
  <c r="F54" i="102" s="1"/>
  <c r="F55" i="102" s="1"/>
  <c r="F56" i="102" s="1"/>
  <c r="F57" i="102" s="1"/>
  <c r="F58" i="102" s="1"/>
  <c r="F59" i="102" s="1"/>
  <c r="F60" i="102" s="1"/>
  <c r="F61" i="102" s="1"/>
  <c r="F62" i="102" s="1"/>
  <c r="F63" i="102" s="1"/>
  <c r="F64" i="102" s="1"/>
  <c r="F65" i="102" s="1"/>
  <c r="F66" i="102" s="1"/>
  <c r="F67" i="102" s="1"/>
  <c r="F68" i="102" s="1"/>
  <c r="F69" i="102" s="1"/>
  <c r="G52" i="102"/>
  <c r="F52" i="102"/>
  <c r="G31" i="102"/>
  <c r="G32" i="102" s="1"/>
  <c r="G33" i="102" s="1"/>
  <c r="G34" i="102" s="1"/>
  <c r="G35" i="102" s="1"/>
  <c r="G36" i="102" s="1"/>
  <c r="G37" i="102" s="1"/>
  <c r="G38" i="102" s="1"/>
  <c r="G39" i="102" s="1"/>
  <c r="G40" i="102" s="1"/>
  <c r="G41" i="102" s="1"/>
  <c r="G42" i="102" s="1"/>
  <c r="G43" i="102" s="1"/>
  <c r="G44" i="102" s="1"/>
  <c r="G45" i="102" s="1"/>
  <c r="G46" i="102" s="1"/>
  <c r="G47" i="102" s="1"/>
  <c r="G48" i="102" s="1"/>
  <c r="G49" i="102" s="1"/>
  <c r="G50" i="102" s="1"/>
  <c r="G51" i="102" s="1"/>
  <c r="G30" i="102"/>
  <c r="G28" i="102"/>
  <c r="G29" i="102" s="1"/>
  <c r="E28" i="102"/>
  <c r="E29" i="102" s="1"/>
  <c r="E30" i="102" s="1"/>
  <c r="E31" i="102" s="1"/>
  <c r="E32" i="102" s="1"/>
  <c r="E33" i="102" s="1"/>
  <c r="E34" i="102" s="1"/>
  <c r="E35" i="102" s="1"/>
  <c r="E36" i="102" s="1"/>
  <c r="E37" i="102" s="1"/>
  <c r="E38" i="102" s="1"/>
  <c r="E39" i="102" s="1"/>
  <c r="E40" i="102" s="1"/>
  <c r="E41" i="102" s="1"/>
  <c r="E42" i="102" s="1"/>
  <c r="E43" i="102" s="1"/>
  <c r="E44" i="102" s="1"/>
  <c r="E45" i="102" s="1"/>
  <c r="E46" i="102" s="1"/>
  <c r="E47" i="102" s="1"/>
  <c r="E48" i="102" s="1"/>
  <c r="E49" i="102" s="1"/>
  <c r="E50" i="102" s="1"/>
  <c r="E51" i="102" s="1"/>
  <c r="E52" i="102" s="1"/>
  <c r="E53" i="102" s="1"/>
  <c r="E54" i="102" s="1"/>
  <c r="E55" i="102" s="1"/>
  <c r="E56" i="102" s="1"/>
  <c r="E57" i="102" s="1"/>
  <c r="E58" i="102" s="1"/>
  <c r="E59" i="102" s="1"/>
  <c r="E60" i="102" s="1"/>
  <c r="E61" i="102" s="1"/>
  <c r="E62" i="102" s="1"/>
  <c r="E63" i="102" s="1"/>
  <c r="E64" i="102" s="1"/>
  <c r="E65" i="102" s="1"/>
  <c r="E66" i="102" s="1"/>
  <c r="E67" i="102" s="1"/>
  <c r="E68" i="102" s="1"/>
  <c r="E69" i="102" s="1"/>
  <c r="E70" i="102" s="1"/>
  <c r="E71" i="102" s="1"/>
  <c r="E72" i="102" s="1"/>
  <c r="E73" i="102" s="1"/>
  <c r="E74" i="102" s="1"/>
  <c r="E75" i="102" s="1"/>
  <c r="E76" i="102" s="1"/>
  <c r="E77" i="102" s="1"/>
  <c r="E78" i="102" s="1"/>
  <c r="G27" i="102"/>
  <c r="F27" i="102"/>
  <c r="F28" i="102" s="1"/>
  <c r="F29" i="102" s="1"/>
  <c r="F30" i="102" s="1"/>
  <c r="F31" i="102" s="1"/>
  <c r="F32" i="102" s="1"/>
  <c r="F33" i="102" s="1"/>
  <c r="F34" i="102" s="1"/>
  <c r="F35" i="102" s="1"/>
  <c r="F36" i="102" s="1"/>
  <c r="F37" i="102" s="1"/>
  <c r="F38" i="102" s="1"/>
  <c r="F39" i="102" s="1"/>
  <c r="F40" i="102" s="1"/>
  <c r="F41" i="102" s="1"/>
  <c r="F42" i="102" s="1"/>
  <c r="F43" i="102" s="1"/>
  <c r="F44" i="102" s="1"/>
  <c r="F45" i="102" s="1"/>
  <c r="F46" i="102" s="1"/>
  <c r="F47" i="102" s="1"/>
  <c r="F48" i="102" s="1"/>
  <c r="F49" i="102" s="1"/>
  <c r="F50" i="102" s="1"/>
  <c r="F51" i="102" s="1"/>
  <c r="G26" i="102"/>
  <c r="F26" i="102"/>
  <c r="E26" i="102"/>
  <c r="E27" i="102" s="1"/>
  <c r="G25" i="102"/>
  <c r="G24" i="102"/>
  <c r="G23" i="102"/>
  <c r="G22" i="102"/>
  <c r="G21" i="102"/>
  <c r="G20" i="102"/>
  <c r="G19" i="102"/>
  <c r="G18" i="102"/>
  <c r="E18" i="102"/>
  <c r="E19" i="102" s="1"/>
  <c r="E20" i="102" s="1"/>
  <c r="E21" i="102" s="1"/>
  <c r="E22" i="102" s="1"/>
  <c r="E23" i="102" s="1"/>
  <c r="E24" i="102" s="1"/>
  <c r="E25" i="102" s="1"/>
  <c r="G17" i="102"/>
  <c r="G16" i="102"/>
  <c r="F16" i="102"/>
  <c r="F17" i="102" s="1"/>
  <c r="F18" i="102" s="1"/>
  <c r="F19" i="102" s="1"/>
  <c r="F20" i="102" s="1"/>
  <c r="F21" i="102" s="1"/>
  <c r="F22" i="102" s="1"/>
  <c r="F23" i="102" s="1"/>
  <c r="F24" i="102" s="1"/>
  <c r="F25" i="102" s="1"/>
  <c r="H15" i="102"/>
  <c r="G15" i="102"/>
  <c r="F15" i="102"/>
  <c r="E15" i="102"/>
  <c r="E16" i="102" s="1"/>
  <c r="E17" i="102" s="1"/>
  <c r="D15" i="102"/>
  <c r="D16" i="102" s="1"/>
  <c r="H16" i="102" s="1"/>
  <c r="T49" i="102"/>
  <c r="S49" i="102" s="1"/>
  <c r="S13" i="102" s="1"/>
  <c r="G61" i="111"/>
  <c r="G60" i="111"/>
  <c r="G59" i="111"/>
  <c r="G58" i="111"/>
  <c r="G57" i="111"/>
  <c r="G56" i="111"/>
  <c r="G55" i="111"/>
  <c r="G54" i="111"/>
  <c r="G53" i="111"/>
  <c r="E53" i="111"/>
  <c r="E54" i="111" s="1"/>
  <c r="E55" i="111" s="1"/>
  <c r="E56" i="111" s="1"/>
  <c r="E57" i="111" s="1"/>
  <c r="E58" i="111" s="1"/>
  <c r="E59" i="111" s="1"/>
  <c r="E60" i="111" s="1"/>
  <c r="E61" i="111" s="1"/>
  <c r="G52" i="111"/>
  <c r="E52" i="111"/>
  <c r="G51" i="111"/>
  <c r="F51" i="111"/>
  <c r="F52" i="111" s="1"/>
  <c r="F53" i="111" s="1"/>
  <c r="F54" i="111" s="1"/>
  <c r="F55" i="111" s="1"/>
  <c r="F56" i="111" s="1"/>
  <c r="F57" i="111" s="1"/>
  <c r="F58" i="111" s="1"/>
  <c r="F59" i="111" s="1"/>
  <c r="F60" i="111" s="1"/>
  <c r="F61" i="111" s="1"/>
  <c r="E51" i="111"/>
  <c r="G50" i="111"/>
  <c r="G49" i="111"/>
  <c r="F49" i="111"/>
  <c r="F50" i="111" s="1"/>
  <c r="G48" i="111"/>
  <c r="F48" i="111"/>
  <c r="E48" i="111"/>
  <c r="E49" i="111" s="1"/>
  <c r="E50" i="111" s="1"/>
  <c r="G47" i="111"/>
  <c r="G46" i="111"/>
  <c r="G45" i="111"/>
  <c r="G44" i="111"/>
  <c r="G43" i="111"/>
  <c r="G42" i="111"/>
  <c r="G41" i="111"/>
  <c r="F41" i="111"/>
  <c r="F42" i="111" s="1"/>
  <c r="F43" i="111" s="1"/>
  <c r="F44" i="111" s="1"/>
  <c r="F45" i="111" s="1"/>
  <c r="F46" i="111" s="1"/>
  <c r="F47" i="111" s="1"/>
  <c r="G40" i="111"/>
  <c r="G39" i="111"/>
  <c r="G38" i="111"/>
  <c r="G37" i="111"/>
  <c r="G36" i="111"/>
  <c r="F36" i="111"/>
  <c r="F37" i="111" s="1"/>
  <c r="F38" i="111" s="1"/>
  <c r="F39" i="111" s="1"/>
  <c r="F40" i="111" s="1"/>
  <c r="G35" i="111"/>
  <c r="F35" i="111"/>
  <c r="E35" i="111"/>
  <c r="E36" i="111" s="1"/>
  <c r="E37" i="111" s="1"/>
  <c r="E38" i="111" s="1"/>
  <c r="E39" i="111" s="1"/>
  <c r="E40" i="111" s="1"/>
  <c r="E41" i="111" s="1"/>
  <c r="E42" i="111" s="1"/>
  <c r="E43" i="111" s="1"/>
  <c r="E44" i="111" s="1"/>
  <c r="E45" i="111" s="1"/>
  <c r="E46" i="111" s="1"/>
  <c r="E47" i="111" s="1"/>
  <c r="G34" i="111"/>
  <c r="F34" i="111"/>
  <c r="E34" i="111"/>
  <c r="G33" i="111"/>
  <c r="F33" i="111"/>
  <c r="E33" i="111"/>
  <c r="G32" i="111"/>
  <c r="G31" i="111"/>
  <c r="G30" i="111"/>
  <c r="G29" i="111"/>
  <c r="G28" i="111"/>
  <c r="G27" i="111"/>
  <c r="G26" i="111"/>
  <c r="G25" i="111"/>
  <c r="F25" i="111"/>
  <c r="F26" i="111" s="1"/>
  <c r="F27" i="111" s="1"/>
  <c r="F28" i="111" s="1"/>
  <c r="F29" i="111" s="1"/>
  <c r="F30" i="111" s="1"/>
  <c r="F31" i="111" s="1"/>
  <c r="F32" i="111" s="1"/>
  <c r="G24" i="111"/>
  <c r="F24" i="111"/>
  <c r="G23" i="111"/>
  <c r="G22" i="111"/>
  <c r="G21" i="111"/>
  <c r="G20" i="111"/>
  <c r="G19" i="111"/>
  <c r="G18" i="111"/>
  <c r="G17" i="111"/>
  <c r="F17" i="111"/>
  <c r="F18" i="111" s="1"/>
  <c r="F19" i="111" s="1"/>
  <c r="F20" i="111" s="1"/>
  <c r="F21" i="111" s="1"/>
  <c r="F22" i="111" s="1"/>
  <c r="F23" i="111" s="1"/>
  <c r="G16" i="111"/>
  <c r="F16" i="111"/>
  <c r="E16" i="111"/>
  <c r="E17" i="111" s="1"/>
  <c r="E18" i="111" s="1"/>
  <c r="E19" i="111" s="1"/>
  <c r="E20" i="111" s="1"/>
  <c r="E21" i="111" s="1"/>
  <c r="E22" i="111" s="1"/>
  <c r="E23" i="111" s="1"/>
  <c r="E24" i="111" s="1"/>
  <c r="E25" i="111" s="1"/>
  <c r="E26" i="111" s="1"/>
  <c r="E27" i="111" s="1"/>
  <c r="E28" i="111" s="1"/>
  <c r="E29" i="111" s="1"/>
  <c r="E30" i="111" s="1"/>
  <c r="E31" i="111" s="1"/>
  <c r="E32" i="111" s="1"/>
  <c r="G15" i="111"/>
  <c r="F15" i="111"/>
  <c r="E15" i="111"/>
  <c r="D15" i="111"/>
  <c r="D16" i="111" s="1"/>
  <c r="V47" i="111"/>
  <c r="U47" i="111" s="1"/>
  <c r="V46" i="111"/>
  <c r="U46" i="111" s="1"/>
  <c r="V45" i="111"/>
  <c r="U45" i="111" s="1"/>
  <c r="V40" i="111"/>
  <c r="U40" i="111" s="1"/>
  <c r="V39" i="111"/>
  <c r="U39" i="111" s="1"/>
  <c r="V38" i="111"/>
  <c r="U38" i="111" s="1"/>
  <c r="V32" i="111"/>
  <c r="U32" i="111" s="1"/>
  <c r="V31" i="111"/>
  <c r="U31" i="111" s="1"/>
  <c r="V30" i="111"/>
  <c r="U30" i="111" s="1"/>
  <c r="V29" i="111"/>
  <c r="U29" i="111" s="1"/>
  <c r="V23" i="111"/>
  <c r="U23" i="111" s="1"/>
  <c r="V22" i="111"/>
  <c r="U22" i="111" s="1"/>
  <c r="V21" i="111"/>
  <c r="U21" i="111" s="1"/>
  <c r="V20" i="111"/>
  <c r="U20" i="111" s="1"/>
  <c r="G61" i="71"/>
  <c r="G60" i="71"/>
  <c r="G59" i="71"/>
  <c r="G58" i="71"/>
  <c r="G57" i="71"/>
  <c r="G56" i="71"/>
  <c r="G55" i="71"/>
  <c r="F55" i="71"/>
  <c r="F56" i="71" s="1"/>
  <c r="F57" i="71" s="1"/>
  <c r="F58" i="71" s="1"/>
  <c r="F59" i="71" s="1"/>
  <c r="F60" i="71" s="1"/>
  <c r="F61" i="71" s="1"/>
  <c r="G54" i="71"/>
  <c r="F54" i="71"/>
  <c r="E54" i="71"/>
  <c r="E55" i="71" s="1"/>
  <c r="E56" i="71" s="1"/>
  <c r="E57" i="71" s="1"/>
  <c r="E58" i="71" s="1"/>
  <c r="E59" i="71" s="1"/>
  <c r="E60" i="71" s="1"/>
  <c r="E61" i="71" s="1"/>
  <c r="G53" i="71"/>
  <c r="F53" i="71"/>
  <c r="E53" i="71"/>
  <c r="G52" i="71"/>
  <c r="F52" i="71"/>
  <c r="E52" i="71"/>
  <c r="G51" i="71"/>
  <c r="F51" i="71"/>
  <c r="E51" i="71"/>
  <c r="G50" i="71"/>
  <c r="F50" i="71"/>
  <c r="E50" i="71"/>
  <c r="G49" i="71"/>
  <c r="F49" i="71"/>
  <c r="E49" i="71"/>
  <c r="G48" i="71"/>
  <c r="F48" i="71"/>
  <c r="E48" i="71"/>
  <c r="G47" i="71"/>
  <c r="G46" i="71"/>
  <c r="G45" i="71"/>
  <c r="G44" i="71"/>
  <c r="G43" i="71"/>
  <c r="F43" i="71"/>
  <c r="F44" i="71" s="1"/>
  <c r="F45" i="71" s="1"/>
  <c r="F46" i="71" s="1"/>
  <c r="F47" i="71" s="1"/>
  <c r="G42" i="71"/>
  <c r="F42" i="71"/>
  <c r="G41" i="71"/>
  <c r="F41" i="71"/>
  <c r="G40" i="71"/>
  <c r="G39" i="71"/>
  <c r="G38" i="71"/>
  <c r="G37" i="71"/>
  <c r="G36" i="71"/>
  <c r="G35" i="71"/>
  <c r="F35" i="71"/>
  <c r="F36" i="71" s="1"/>
  <c r="F37" i="71" s="1"/>
  <c r="F38" i="71" s="1"/>
  <c r="F39" i="71" s="1"/>
  <c r="F40" i="71" s="1"/>
  <c r="G34" i="71"/>
  <c r="F34" i="71"/>
  <c r="E34" i="71"/>
  <c r="E35" i="71" s="1"/>
  <c r="E36" i="71" s="1"/>
  <c r="E37" i="71" s="1"/>
  <c r="E38" i="71" s="1"/>
  <c r="E39" i="71" s="1"/>
  <c r="E40" i="71" s="1"/>
  <c r="E41" i="71" s="1"/>
  <c r="E42" i="71" s="1"/>
  <c r="E43" i="71" s="1"/>
  <c r="E44" i="71" s="1"/>
  <c r="E45" i="71" s="1"/>
  <c r="E46" i="71" s="1"/>
  <c r="E47" i="71" s="1"/>
  <c r="G33" i="71"/>
  <c r="F33" i="71"/>
  <c r="E33" i="71"/>
  <c r="G32" i="71"/>
  <c r="G31" i="71"/>
  <c r="G30" i="71"/>
  <c r="G29" i="71"/>
  <c r="G28" i="71"/>
  <c r="F28" i="71"/>
  <c r="F29" i="71" s="1"/>
  <c r="F30" i="71" s="1"/>
  <c r="F31" i="71" s="1"/>
  <c r="F32" i="71" s="1"/>
  <c r="G27" i="71"/>
  <c r="F27" i="71"/>
  <c r="G26" i="71"/>
  <c r="F26" i="71"/>
  <c r="G25" i="71"/>
  <c r="F25" i="71"/>
  <c r="G24" i="71"/>
  <c r="F24" i="71"/>
  <c r="G23" i="71"/>
  <c r="G22" i="71"/>
  <c r="G21" i="71"/>
  <c r="G20" i="71"/>
  <c r="G19" i="71"/>
  <c r="E19" i="71"/>
  <c r="E20" i="71" s="1"/>
  <c r="E21" i="71" s="1"/>
  <c r="E22" i="71" s="1"/>
  <c r="E23" i="71" s="1"/>
  <c r="E24" i="71" s="1"/>
  <c r="E25" i="71" s="1"/>
  <c r="E26" i="71" s="1"/>
  <c r="E27" i="71" s="1"/>
  <c r="E28" i="71" s="1"/>
  <c r="E29" i="71" s="1"/>
  <c r="E30" i="71" s="1"/>
  <c r="E31" i="71" s="1"/>
  <c r="E32" i="71" s="1"/>
  <c r="G18" i="71"/>
  <c r="E18" i="71"/>
  <c r="D18" i="71"/>
  <c r="D19" i="71" s="1"/>
  <c r="H17" i="71"/>
  <c r="G17" i="71"/>
  <c r="F17" i="71"/>
  <c r="F18" i="71" s="1"/>
  <c r="F19" i="71" s="1"/>
  <c r="F20" i="71" s="1"/>
  <c r="F21" i="71" s="1"/>
  <c r="F22" i="71" s="1"/>
  <c r="F23" i="71" s="1"/>
  <c r="E17" i="71"/>
  <c r="D17" i="71"/>
  <c r="G16" i="71"/>
  <c r="F16" i="71"/>
  <c r="H16" i="71" s="1"/>
  <c r="E16" i="71"/>
  <c r="D16" i="71"/>
  <c r="J15" i="71"/>
  <c r="H15" i="71"/>
  <c r="C15" i="71" s="1"/>
  <c r="G15" i="71"/>
  <c r="F15" i="71"/>
  <c r="E15" i="71"/>
  <c r="D15" i="71"/>
  <c r="V47" i="71"/>
  <c r="U47" i="71" s="1"/>
  <c r="V46" i="71"/>
  <c r="U46" i="71" s="1"/>
  <c r="V45" i="71"/>
  <c r="U45" i="71" s="1"/>
  <c r="V40" i="71"/>
  <c r="U40" i="71" s="1"/>
  <c r="V39" i="71"/>
  <c r="U39" i="71" s="1"/>
  <c r="V38" i="71"/>
  <c r="U38" i="71" s="1"/>
  <c r="V32" i="71"/>
  <c r="U32" i="71" s="1"/>
  <c r="V31" i="71"/>
  <c r="U31" i="71" s="1"/>
  <c r="V30" i="71"/>
  <c r="U30" i="71" s="1"/>
  <c r="V29" i="71"/>
  <c r="U29" i="71" s="1"/>
  <c r="V23" i="71"/>
  <c r="U23" i="71" s="1"/>
  <c r="V22" i="71"/>
  <c r="U22" i="71" s="1"/>
  <c r="V21" i="71"/>
  <c r="U21" i="71" s="1"/>
  <c r="V20" i="71"/>
  <c r="U20" i="71" s="1"/>
  <c r="G119" i="10"/>
  <c r="G118" i="10"/>
  <c r="G117" i="10"/>
  <c r="G116" i="10"/>
  <c r="G115" i="10"/>
  <c r="G114" i="10"/>
  <c r="G113" i="10"/>
  <c r="F113" i="10"/>
  <c r="F114" i="10" s="1"/>
  <c r="F115" i="10" s="1"/>
  <c r="F116" i="10" s="1"/>
  <c r="F117" i="10" s="1"/>
  <c r="F118" i="10" s="1"/>
  <c r="F119" i="10" s="1"/>
  <c r="G112" i="10"/>
  <c r="G111" i="10"/>
  <c r="G110" i="10"/>
  <c r="F110" i="10"/>
  <c r="F111" i="10" s="1"/>
  <c r="F112" i="10" s="1"/>
  <c r="G109" i="10"/>
  <c r="F109" i="10"/>
  <c r="E109" i="10"/>
  <c r="E110" i="10" s="1"/>
  <c r="E111" i="10" s="1"/>
  <c r="E112" i="10" s="1"/>
  <c r="E113" i="10" s="1"/>
  <c r="E114" i="10" s="1"/>
  <c r="E115" i="10" s="1"/>
  <c r="E116" i="10" s="1"/>
  <c r="E117" i="10" s="1"/>
  <c r="E118" i="10" s="1"/>
  <c r="E119" i="10" s="1"/>
  <c r="G108" i="10"/>
  <c r="G107" i="10"/>
  <c r="G106" i="10"/>
  <c r="G105" i="10"/>
  <c r="G104" i="10"/>
  <c r="G103" i="10"/>
  <c r="G102" i="10"/>
  <c r="G101" i="10"/>
  <c r="G100" i="10"/>
  <c r="G99" i="10"/>
  <c r="G98" i="10"/>
  <c r="G97" i="10"/>
  <c r="F97" i="10"/>
  <c r="F98" i="10" s="1"/>
  <c r="F99" i="10" s="1"/>
  <c r="F100" i="10" s="1"/>
  <c r="F101" i="10" s="1"/>
  <c r="F102" i="10" s="1"/>
  <c r="F103" i="10" s="1"/>
  <c r="F104" i="10" s="1"/>
  <c r="F105" i="10" s="1"/>
  <c r="F106" i="10" s="1"/>
  <c r="F107" i="10" s="1"/>
  <c r="F108" i="10" s="1"/>
  <c r="G96" i="10"/>
  <c r="G95" i="10"/>
  <c r="G94" i="10"/>
  <c r="F94" i="10"/>
  <c r="F95" i="10" s="1"/>
  <c r="F96" i="10" s="1"/>
  <c r="G93" i="10"/>
  <c r="F93" i="10"/>
  <c r="G92" i="10"/>
  <c r="F92" i="10"/>
  <c r="G91" i="10"/>
  <c r="F91" i="10"/>
  <c r="G90" i="10"/>
  <c r="F90" i="10"/>
  <c r="G89" i="10"/>
  <c r="F89" i="10"/>
  <c r="E89" i="10"/>
  <c r="E90" i="10" s="1"/>
  <c r="E91" i="10" s="1"/>
  <c r="E92" i="10" s="1"/>
  <c r="E93" i="10" s="1"/>
  <c r="E94" i="10" s="1"/>
  <c r="E95" i="10" s="1"/>
  <c r="E96" i="10" s="1"/>
  <c r="E97" i="10" s="1"/>
  <c r="E98" i="10" s="1"/>
  <c r="E99" i="10" s="1"/>
  <c r="E100" i="10" s="1"/>
  <c r="E101" i="10" s="1"/>
  <c r="E102" i="10" s="1"/>
  <c r="E103" i="10" s="1"/>
  <c r="E104" i="10" s="1"/>
  <c r="E105" i="10" s="1"/>
  <c r="E106" i="10" s="1"/>
  <c r="E107" i="10" s="1"/>
  <c r="E108" i="10" s="1"/>
  <c r="G87" i="10"/>
  <c r="G88" i="10" s="1"/>
  <c r="G86" i="10"/>
  <c r="G82" i="10"/>
  <c r="G83" i="10" s="1"/>
  <c r="G84" i="10" s="1"/>
  <c r="G85" i="10" s="1"/>
  <c r="G79" i="10"/>
  <c r="G80" i="10" s="1"/>
  <c r="G81" i="10" s="1"/>
  <c r="G78" i="10"/>
  <c r="F78" i="10"/>
  <c r="F79" i="10" s="1"/>
  <c r="F80" i="10" s="1"/>
  <c r="F81" i="10" s="1"/>
  <c r="F82" i="10" s="1"/>
  <c r="F83" i="10" s="1"/>
  <c r="F84" i="10" s="1"/>
  <c r="F85" i="10" s="1"/>
  <c r="F86" i="10" s="1"/>
  <c r="F87" i="10" s="1"/>
  <c r="F88" i="10" s="1"/>
  <c r="G69" i="10"/>
  <c r="G70" i="10" s="1"/>
  <c r="G71" i="10" s="1"/>
  <c r="G72" i="10" s="1"/>
  <c r="G73" i="10" s="1"/>
  <c r="G74" i="10" s="1"/>
  <c r="G75" i="10" s="1"/>
  <c r="G76" i="10" s="1"/>
  <c r="G77" i="10" s="1"/>
  <c r="G66" i="10"/>
  <c r="G67" i="10" s="1"/>
  <c r="G68" i="10" s="1"/>
  <c r="G65" i="10"/>
  <c r="F65" i="10"/>
  <c r="F66" i="10" s="1"/>
  <c r="F67" i="10" s="1"/>
  <c r="F68" i="10" s="1"/>
  <c r="F69" i="10" s="1"/>
  <c r="F70" i="10" s="1"/>
  <c r="F71" i="10" s="1"/>
  <c r="F72" i="10" s="1"/>
  <c r="F73" i="10" s="1"/>
  <c r="F74" i="10" s="1"/>
  <c r="F75" i="10" s="1"/>
  <c r="F76" i="10" s="1"/>
  <c r="F77" i="10" s="1"/>
  <c r="G64" i="10"/>
  <c r="F64" i="10"/>
  <c r="G34" i="10"/>
  <c r="G35" i="10" s="1"/>
  <c r="G36" i="10" s="1"/>
  <c r="G37" i="10" s="1"/>
  <c r="G38" i="10" s="1"/>
  <c r="G39" i="10" s="1"/>
  <c r="G40" i="10" s="1"/>
  <c r="G41" i="10" s="1"/>
  <c r="G42" i="10" s="1"/>
  <c r="G43" i="10" s="1"/>
  <c r="G44" i="10" s="1"/>
  <c r="G45" i="10" s="1"/>
  <c r="G46" i="10" s="1"/>
  <c r="G47" i="10" s="1"/>
  <c r="G48" i="10" s="1"/>
  <c r="G49" i="10" s="1"/>
  <c r="G50" i="10" s="1"/>
  <c r="G51" i="10" s="1"/>
  <c r="G52" i="10" s="1"/>
  <c r="G53" i="10" s="1"/>
  <c r="G54" i="10" s="1"/>
  <c r="G55" i="10" s="1"/>
  <c r="G56" i="10" s="1"/>
  <c r="G57" i="10" s="1"/>
  <c r="G58" i="10" s="1"/>
  <c r="G59" i="10" s="1"/>
  <c r="G60" i="10" s="1"/>
  <c r="G61" i="10" s="1"/>
  <c r="G62" i="10" s="1"/>
  <c r="G63" i="10" s="1"/>
  <c r="F34" i="10"/>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E34" i="10"/>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G33" i="10"/>
  <c r="G32" i="10"/>
  <c r="G31" i="10"/>
  <c r="F31" i="10"/>
  <c r="F32" i="10" s="1"/>
  <c r="F33" i="10" s="1"/>
  <c r="E31" i="10"/>
  <c r="E32" i="10" s="1"/>
  <c r="E33" i="10" s="1"/>
  <c r="G30" i="10"/>
  <c r="F30" i="10"/>
  <c r="E30" i="10"/>
  <c r="G29" i="10"/>
  <c r="F29" i="10"/>
  <c r="E29" i="10"/>
  <c r="G28" i="10"/>
  <c r="F28" i="10"/>
  <c r="E28" i="10"/>
  <c r="G27" i="10"/>
  <c r="G26" i="10"/>
  <c r="E26" i="10"/>
  <c r="E27" i="10" s="1"/>
  <c r="G25" i="10"/>
  <c r="G24" i="10"/>
  <c r="G23" i="10"/>
  <c r="G22" i="10"/>
  <c r="G21" i="10"/>
  <c r="G20" i="10"/>
  <c r="G19" i="10"/>
  <c r="G18" i="10"/>
  <c r="G17" i="10"/>
  <c r="F17" i="10"/>
  <c r="F18" i="10" s="1"/>
  <c r="F19" i="10" s="1"/>
  <c r="F20" i="10" s="1"/>
  <c r="F21" i="10" s="1"/>
  <c r="F22" i="10" s="1"/>
  <c r="F23" i="10" s="1"/>
  <c r="F24" i="10" s="1"/>
  <c r="F25" i="10" s="1"/>
  <c r="F26" i="10" s="1"/>
  <c r="F27" i="10" s="1"/>
  <c r="E17" i="10"/>
  <c r="E18" i="10" s="1"/>
  <c r="E19" i="10" s="1"/>
  <c r="E20" i="10" s="1"/>
  <c r="E21" i="10" s="1"/>
  <c r="E22" i="10" s="1"/>
  <c r="E23" i="10" s="1"/>
  <c r="E24" i="10" s="1"/>
  <c r="E25" i="10" s="1"/>
  <c r="G16" i="10"/>
  <c r="E16" i="10"/>
  <c r="D16" i="10"/>
  <c r="G15" i="10"/>
  <c r="F15" i="10"/>
  <c r="F16" i="10" s="1"/>
  <c r="E15" i="10"/>
  <c r="D15" i="10"/>
  <c r="H15" i="10" s="1"/>
  <c r="J15" i="10" s="1"/>
  <c r="T13" i="102" l="1"/>
  <c r="J16" i="102"/>
  <c r="D17" i="102"/>
  <c r="C15" i="102"/>
  <c r="J15" i="102"/>
  <c r="U13" i="111"/>
  <c r="V13" i="111"/>
  <c r="D17" i="111"/>
  <c r="H16" i="111"/>
  <c r="H15" i="111"/>
  <c r="U13" i="71"/>
  <c r="V13" i="71"/>
  <c r="D20" i="71"/>
  <c r="H19" i="71"/>
  <c r="C16" i="71"/>
  <c r="J16" i="71"/>
  <c r="H18" i="71"/>
  <c r="J17" i="71"/>
  <c r="D17" i="10"/>
  <c r="H16" i="10"/>
  <c r="C15" i="10" s="1"/>
  <c r="D18" i="102" l="1"/>
  <c r="H17" i="102"/>
  <c r="J16" i="111"/>
  <c r="C15" i="111"/>
  <c r="J15" i="111"/>
  <c r="D18" i="111"/>
  <c r="H17" i="111"/>
  <c r="C18" i="71"/>
  <c r="J18" i="71"/>
  <c r="J19" i="71"/>
  <c r="H20" i="71"/>
  <c r="D21" i="71"/>
  <c r="C17" i="71"/>
  <c r="J16" i="10"/>
  <c r="C16" i="10"/>
  <c r="D18" i="10"/>
  <c r="H17" i="10"/>
  <c r="J17" i="102" l="1"/>
  <c r="C16" i="102"/>
  <c r="H18" i="102"/>
  <c r="D19" i="102"/>
  <c r="D19" i="111"/>
  <c r="H18" i="111"/>
  <c r="C17" i="111" s="1"/>
  <c r="J17" i="111"/>
  <c r="C16" i="111"/>
  <c r="J20" i="71"/>
  <c r="C19" i="71"/>
  <c r="H21" i="71"/>
  <c r="D22" i="71"/>
  <c r="J17" i="10"/>
  <c r="D19" i="10"/>
  <c r="H18" i="10"/>
  <c r="H19" i="102" l="1"/>
  <c r="D20" i="102"/>
  <c r="J18" i="102"/>
  <c r="C18" i="102"/>
  <c r="C17" i="102"/>
  <c r="J18" i="111"/>
  <c r="D20" i="111"/>
  <c r="H19" i="111"/>
  <c r="H22" i="71"/>
  <c r="D23" i="71"/>
  <c r="J21" i="71"/>
  <c r="C21" i="71"/>
  <c r="C20" i="71"/>
  <c r="J18" i="10"/>
  <c r="H19" i="10"/>
  <c r="D20" i="10"/>
  <c r="C17" i="10"/>
  <c r="T51" i="102"/>
  <c r="S51" i="102" s="1"/>
  <c r="T77" i="10"/>
  <c r="S77" i="10" s="1"/>
  <c r="T63" i="10"/>
  <c r="S63" i="10" s="1"/>
  <c r="T35" i="10"/>
  <c r="S35" i="10" s="1"/>
  <c r="T33" i="10"/>
  <c r="S33" i="10" s="1"/>
  <c r="V50" i="111"/>
  <c r="U50" i="111" s="1"/>
  <c r="V49" i="111"/>
  <c r="U49" i="111" s="1"/>
  <c r="V48" i="111"/>
  <c r="U48" i="111" s="1"/>
  <c r="V50" i="71"/>
  <c r="U50" i="71" s="1"/>
  <c r="V49" i="71"/>
  <c r="U49" i="71" s="1"/>
  <c r="V48" i="71"/>
  <c r="U48" i="71" s="1"/>
  <c r="D14" i="102"/>
  <c r="E14" i="102"/>
  <c r="F14" i="102"/>
  <c r="G14" i="102"/>
  <c r="T25" i="10"/>
  <c r="S25" i="10" s="1"/>
  <c r="D14" i="10"/>
  <c r="E14" i="10"/>
  <c r="F14" i="10"/>
  <c r="G14" i="10"/>
  <c r="T27" i="10"/>
  <c r="S27" i="10" s="1"/>
  <c r="T106" i="10"/>
  <c r="S106" i="10" s="1"/>
  <c r="T105" i="10"/>
  <c r="S105" i="10" s="1"/>
  <c r="T85" i="10"/>
  <c r="S85" i="10" s="1"/>
  <c r="T83" i="10"/>
  <c r="S83" i="10" s="1"/>
  <c r="T62" i="10"/>
  <c r="S62" i="10" s="1"/>
  <c r="T61" i="10"/>
  <c r="S61" i="10" s="1"/>
  <c r="T58" i="10"/>
  <c r="S58" i="10" s="1"/>
  <c r="T57" i="10"/>
  <c r="S57" i="10" s="1"/>
  <c r="T68" i="10"/>
  <c r="S68" i="10" s="1"/>
  <c r="O74" i="102"/>
  <c r="O73" i="102"/>
  <c r="T75" i="102"/>
  <c r="S75" i="102" s="1"/>
  <c r="T74" i="102"/>
  <c r="S74" i="102" s="1"/>
  <c r="T73" i="102"/>
  <c r="S73" i="102" s="1"/>
  <c r="T57" i="102"/>
  <c r="S57" i="102" s="1"/>
  <c r="T55" i="102"/>
  <c r="S55" i="102" s="1"/>
  <c r="T50" i="102"/>
  <c r="S50" i="102" s="1"/>
  <c r="V59" i="111"/>
  <c r="U59" i="111" s="1"/>
  <c r="V58" i="111"/>
  <c r="U58" i="111" s="1"/>
  <c r="V57" i="111"/>
  <c r="U57" i="111" s="1"/>
  <c r="V56" i="111"/>
  <c r="U56" i="111" s="1"/>
  <c r="V55" i="111"/>
  <c r="U55" i="111" s="1"/>
  <c r="V54" i="111"/>
  <c r="U54" i="111" s="1"/>
  <c r="V53" i="111"/>
  <c r="U53" i="111" s="1"/>
  <c r="V52" i="111"/>
  <c r="U52" i="111" s="1"/>
  <c r="V61" i="111"/>
  <c r="U61" i="111" s="1"/>
  <c r="V60" i="111"/>
  <c r="U60" i="111" s="1"/>
  <c r="V51" i="111"/>
  <c r="U51" i="111" s="1"/>
  <c r="V44" i="111"/>
  <c r="U44" i="111" s="1"/>
  <c r="V43" i="111"/>
  <c r="U43" i="111" s="1"/>
  <c r="V42" i="111"/>
  <c r="U42" i="111" s="1"/>
  <c r="V41" i="111"/>
  <c r="U41" i="111" s="1"/>
  <c r="V37" i="111"/>
  <c r="U37" i="111" s="1"/>
  <c r="V61" i="71"/>
  <c r="U61" i="71" s="1"/>
  <c r="V60" i="71"/>
  <c r="U60" i="71" s="1"/>
  <c r="V59" i="71"/>
  <c r="U59" i="71" s="1"/>
  <c r="V58" i="71"/>
  <c r="U58" i="71" s="1"/>
  <c r="V57" i="71"/>
  <c r="U57" i="71" s="1"/>
  <c r="V56" i="71"/>
  <c r="U56" i="71" s="1"/>
  <c r="V55" i="71"/>
  <c r="U55" i="71" s="1"/>
  <c r="V54" i="71"/>
  <c r="U54" i="71" s="1"/>
  <c r="V53" i="71"/>
  <c r="U53" i="71" s="1"/>
  <c r="V52" i="71"/>
  <c r="U52" i="71" s="1"/>
  <c r="V51" i="71"/>
  <c r="U51" i="71" s="1"/>
  <c r="V37" i="71"/>
  <c r="U37" i="71" s="1"/>
  <c r="V44" i="71"/>
  <c r="U44" i="71" s="1"/>
  <c r="V43" i="71"/>
  <c r="U43" i="71" s="1"/>
  <c r="V28" i="71"/>
  <c r="V27" i="71"/>
  <c r="U27" i="71" s="1"/>
  <c r="V26" i="71"/>
  <c r="U26" i="71" s="1"/>
  <c r="V25" i="71"/>
  <c r="U25" i="71" s="1"/>
  <c r="V24" i="71"/>
  <c r="U24" i="71" s="1"/>
  <c r="V19" i="71"/>
  <c r="U19" i="71" s="1"/>
  <c r="V18" i="71"/>
  <c r="U18" i="71" s="1"/>
  <c r="V17" i="71"/>
  <c r="U17" i="71" s="1"/>
  <c r="T54" i="102"/>
  <c r="S54" i="102" s="1"/>
  <c r="T80" i="10"/>
  <c r="S80" i="10" s="1"/>
  <c r="T59" i="10"/>
  <c r="S59" i="10" s="1"/>
  <c r="T56" i="10"/>
  <c r="S56" i="10" s="1"/>
  <c r="T55" i="10"/>
  <c r="S55" i="10" s="1"/>
  <c r="T54" i="10"/>
  <c r="S54" i="10" s="1"/>
  <c r="T88" i="10"/>
  <c r="S88" i="10" s="1"/>
  <c r="T84" i="10"/>
  <c r="S84" i="10" s="1"/>
  <c r="T107" i="102"/>
  <c r="S107" i="102" s="1"/>
  <c r="T106" i="102"/>
  <c r="S106" i="102" s="1"/>
  <c r="T105" i="102"/>
  <c r="S105" i="102" s="1"/>
  <c r="T104" i="102"/>
  <c r="S104" i="102" s="1"/>
  <c r="T103" i="102"/>
  <c r="S103" i="102" s="1"/>
  <c r="T102" i="102"/>
  <c r="S102" i="102" s="1"/>
  <c r="T101" i="102"/>
  <c r="S101" i="102" s="1"/>
  <c r="T100" i="102"/>
  <c r="S100" i="102" s="1"/>
  <c r="T119" i="10"/>
  <c r="S119" i="10" s="1"/>
  <c r="T118" i="10"/>
  <c r="S118" i="10" s="1"/>
  <c r="T117" i="10"/>
  <c r="S117" i="10" s="1"/>
  <c r="T116" i="10"/>
  <c r="S116" i="10" s="1"/>
  <c r="T115" i="10"/>
  <c r="S115" i="10" s="1"/>
  <c r="T114" i="10"/>
  <c r="S114" i="10" s="1"/>
  <c r="T113" i="10"/>
  <c r="S113" i="10" s="1"/>
  <c r="T112" i="10"/>
  <c r="S112" i="10" s="1"/>
  <c r="T111" i="10"/>
  <c r="S111" i="10" s="1"/>
  <c r="T110" i="10"/>
  <c r="S110" i="10" s="1"/>
  <c r="T109" i="10"/>
  <c r="S109" i="10" s="1"/>
  <c r="T108" i="10"/>
  <c r="S108" i="10" s="1"/>
  <c r="T107" i="10"/>
  <c r="S107" i="10" s="1"/>
  <c r="T104" i="10"/>
  <c r="S104" i="10" s="1"/>
  <c r="T103" i="10"/>
  <c r="S103" i="10" s="1"/>
  <c r="T102" i="10"/>
  <c r="S102" i="10" s="1"/>
  <c r="T101" i="10"/>
  <c r="S101" i="10" s="1"/>
  <c r="T100" i="10"/>
  <c r="S100" i="10" s="1"/>
  <c r="T99" i="10"/>
  <c r="S99" i="10" s="1"/>
  <c r="T98" i="10"/>
  <c r="S98" i="10" s="1"/>
  <c r="T97" i="10"/>
  <c r="S97" i="10" s="1"/>
  <c r="T96" i="10"/>
  <c r="S96" i="10" s="1"/>
  <c r="T95" i="10"/>
  <c r="S95" i="10" s="1"/>
  <c r="T94" i="10"/>
  <c r="S94" i="10" s="1"/>
  <c r="T93" i="10"/>
  <c r="S93" i="10" s="1"/>
  <c r="T53" i="10"/>
  <c r="S53" i="10" s="1"/>
  <c r="T52" i="10"/>
  <c r="S52" i="10" s="1"/>
  <c r="T51" i="10"/>
  <c r="S51" i="10" s="1"/>
  <c r="T46" i="10"/>
  <c r="S46" i="10" s="1"/>
  <c r="T45" i="10"/>
  <c r="S45" i="10" s="1"/>
  <c r="T44" i="10"/>
  <c r="S44" i="10" s="1"/>
  <c r="T43" i="10"/>
  <c r="S43" i="10" s="1"/>
  <c r="H20" i="102" l="1"/>
  <c r="D21" i="102"/>
  <c r="J19" i="102"/>
  <c r="C19" i="102"/>
  <c r="J19" i="111"/>
  <c r="H20" i="111"/>
  <c r="D21" i="111"/>
  <c r="C18" i="111"/>
  <c r="D24" i="71"/>
  <c r="H23" i="71"/>
  <c r="J22" i="71"/>
  <c r="C22" i="71"/>
  <c r="U28" i="71"/>
  <c r="D21" i="10"/>
  <c r="H20" i="10"/>
  <c r="J19" i="10"/>
  <c r="C19" i="10"/>
  <c r="C18" i="10"/>
  <c r="H14" i="10"/>
  <c r="C14" i="10" s="1"/>
  <c r="H14" i="102"/>
  <c r="C14" i="102" s="1"/>
  <c r="H21" i="102" l="1"/>
  <c r="D22" i="102"/>
  <c r="J20" i="102"/>
  <c r="C20" i="102"/>
  <c r="J20" i="111"/>
  <c r="H21" i="111"/>
  <c r="D22" i="111"/>
  <c r="C19" i="111"/>
  <c r="J23" i="71"/>
  <c r="D25" i="71"/>
  <c r="H24" i="71"/>
  <c r="J20" i="10"/>
  <c r="D22" i="10"/>
  <c r="H21" i="10"/>
  <c r="D23" i="102" l="1"/>
  <c r="H22" i="102"/>
  <c r="J21" i="102"/>
  <c r="C21" i="102"/>
  <c r="J21" i="111"/>
  <c r="H22" i="111"/>
  <c r="D23" i="111"/>
  <c r="C20" i="111"/>
  <c r="J24" i="71"/>
  <c r="D26" i="71"/>
  <c r="H25" i="71"/>
  <c r="C23" i="71"/>
  <c r="J21" i="10"/>
  <c r="H22" i="10"/>
  <c r="D23" i="10"/>
  <c r="C20" i="10"/>
  <c r="J22" i="102" l="1"/>
  <c r="D24" i="102"/>
  <c r="H23" i="102"/>
  <c r="J22" i="111"/>
  <c r="C21" i="111"/>
  <c r="D24" i="111"/>
  <c r="H23" i="111"/>
  <c r="J25" i="71"/>
  <c r="D27" i="71"/>
  <c r="H26" i="71"/>
  <c r="C24" i="71"/>
  <c r="H23" i="10"/>
  <c r="D24" i="10"/>
  <c r="J22" i="10"/>
  <c r="C21" i="10"/>
  <c r="J23" i="102" l="1"/>
  <c r="D25" i="102"/>
  <c r="H24" i="102"/>
  <c r="C22" i="102"/>
  <c r="D25" i="111"/>
  <c r="H24" i="111"/>
  <c r="C23" i="111"/>
  <c r="J23" i="111"/>
  <c r="C22" i="111"/>
  <c r="J26" i="71"/>
  <c r="D28" i="71"/>
  <c r="H27" i="71"/>
  <c r="C25" i="71"/>
  <c r="J23" i="10"/>
  <c r="C22" i="10"/>
  <c r="D25" i="10"/>
  <c r="H24" i="10"/>
  <c r="J24" i="102" l="1"/>
  <c r="D26" i="102"/>
  <c r="H25" i="102"/>
  <c r="C23" i="102"/>
  <c r="J24" i="111"/>
  <c r="D26" i="111"/>
  <c r="H25" i="111"/>
  <c r="J27" i="71"/>
  <c r="H28" i="71"/>
  <c r="D29" i="71"/>
  <c r="C26" i="71"/>
  <c r="J24" i="10"/>
  <c r="D26" i="10"/>
  <c r="H25" i="10"/>
  <c r="C23" i="10"/>
  <c r="J25" i="102" l="1"/>
  <c r="D27" i="102"/>
  <c r="H26" i="102"/>
  <c r="C24" i="102"/>
  <c r="J25" i="111"/>
  <c r="D27" i="111"/>
  <c r="H26" i="111"/>
  <c r="C24" i="111"/>
  <c r="H29" i="71"/>
  <c r="D30" i="71"/>
  <c r="C28" i="71"/>
  <c r="J28" i="71"/>
  <c r="C27" i="71"/>
  <c r="D27" i="10"/>
  <c r="H26" i="10"/>
  <c r="C25" i="10"/>
  <c r="J25" i="10"/>
  <c r="C24" i="10"/>
  <c r="J26" i="102" l="1"/>
  <c r="C26" i="102"/>
  <c r="H27" i="102"/>
  <c r="D28" i="102"/>
  <c r="C25" i="102"/>
  <c r="J26" i="111"/>
  <c r="H27" i="111"/>
  <c r="D28" i="111"/>
  <c r="C25" i="111"/>
  <c r="H30" i="71"/>
  <c r="D31" i="71"/>
  <c r="J29" i="71"/>
  <c r="C29" i="71"/>
  <c r="J26" i="10"/>
  <c r="D28" i="10"/>
  <c r="H27" i="10"/>
  <c r="H28" i="102" l="1"/>
  <c r="D29" i="102"/>
  <c r="J27" i="102"/>
  <c r="C27" i="102"/>
  <c r="H28" i="111"/>
  <c r="D29" i="111"/>
  <c r="C27" i="111"/>
  <c r="J27" i="111"/>
  <c r="C26" i="111"/>
  <c r="D32" i="71"/>
  <c r="H31" i="71"/>
  <c r="J30" i="71"/>
  <c r="C30" i="71"/>
  <c r="C27" i="10"/>
  <c r="J27" i="10"/>
  <c r="D29" i="10"/>
  <c r="H28" i="10"/>
  <c r="C26" i="10"/>
  <c r="H29" i="102" l="1"/>
  <c r="D30" i="102"/>
  <c r="J28" i="102"/>
  <c r="C28" i="102"/>
  <c r="H29" i="111"/>
  <c r="D30" i="111"/>
  <c r="C28" i="111"/>
  <c r="J28" i="111"/>
  <c r="J31" i="71"/>
  <c r="D33" i="71"/>
  <c r="H32" i="71"/>
  <c r="C28" i="10"/>
  <c r="J28" i="10"/>
  <c r="H29" i="10"/>
  <c r="D30" i="10"/>
  <c r="D31" i="102" l="1"/>
  <c r="H30" i="102"/>
  <c r="J29" i="102"/>
  <c r="C29" i="102"/>
  <c r="H30" i="111"/>
  <c r="C29" i="111" s="1"/>
  <c r="D31" i="111"/>
  <c r="J29" i="111"/>
  <c r="J32" i="71"/>
  <c r="D34" i="71"/>
  <c r="H33" i="71"/>
  <c r="C31" i="71"/>
  <c r="H30" i="10"/>
  <c r="D31" i="10"/>
  <c r="J29" i="10"/>
  <c r="J30" i="102" l="1"/>
  <c r="D32" i="102"/>
  <c r="H31" i="102"/>
  <c r="D32" i="111"/>
  <c r="H31" i="111"/>
  <c r="C30" i="111" s="1"/>
  <c r="J30" i="111"/>
  <c r="C33" i="71"/>
  <c r="J33" i="71"/>
  <c r="D35" i="71"/>
  <c r="H34" i="71"/>
  <c r="C32" i="71"/>
  <c r="J30" i="10"/>
  <c r="C29" i="10"/>
  <c r="H31" i="10"/>
  <c r="C30" i="10" s="1"/>
  <c r="D32" i="10"/>
  <c r="D33" i="102" l="1"/>
  <c r="H32" i="102"/>
  <c r="C31" i="102"/>
  <c r="J31" i="102"/>
  <c r="C30" i="102"/>
  <c r="J31" i="111"/>
  <c r="D33" i="111"/>
  <c r="H32" i="111"/>
  <c r="J34" i="71"/>
  <c r="D36" i="71"/>
  <c r="H35" i="71"/>
  <c r="D33" i="10"/>
  <c r="H32" i="10"/>
  <c r="J31" i="10"/>
  <c r="C31" i="10"/>
  <c r="J32" i="102" l="1"/>
  <c r="D34" i="102"/>
  <c r="H33" i="102"/>
  <c r="J32" i="111"/>
  <c r="D34" i="111"/>
  <c r="H33" i="111"/>
  <c r="C31" i="111"/>
  <c r="J35" i="71"/>
  <c r="H36" i="71"/>
  <c r="D37" i="71"/>
  <c r="C34" i="71"/>
  <c r="J32" i="10"/>
  <c r="D34" i="10"/>
  <c r="H33" i="10"/>
  <c r="J33" i="102" l="1"/>
  <c r="D35" i="102"/>
  <c r="H34" i="102"/>
  <c r="C32" i="102"/>
  <c r="D35" i="111"/>
  <c r="H34" i="111"/>
  <c r="C33" i="111"/>
  <c r="J33" i="111"/>
  <c r="C32" i="111"/>
  <c r="H37" i="71"/>
  <c r="C36" i="71" s="1"/>
  <c r="D38" i="71"/>
  <c r="J36" i="71"/>
  <c r="C35" i="71"/>
  <c r="D35" i="10"/>
  <c r="H34" i="10"/>
  <c r="J33" i="10"/>
  <c r="C32" i="10"/>
  <c r="H35" i="102" l="1"/>
  <c r="D36" i="102"/>
  <c r="J34" i="102"/>
  <c r="C34" i="102"/>
  <c r="C33" i="102"/>
  <c r="J34" i="111"/>
  <c r="D36" i="111"/>
  <c r="H35" i="111"/>
  <c r="H38" i="71"/>
  <c r="D39" i="71"/>
  <c r="J37" i="71"/>
  <c r="C37" i="71"/>
  <c r="J34" i="10"/>
  <c r="C33" i="10"/>
  <c r="D36" i="10"/>
  <c r="H35" i="10"/>
  <c r="H36" i="102" l="1"/>
  <c r="D37" i="102"/>
  <c r="J35" i="102"/>
  <c r="C35" i="102"/>
  <c r="J35" i="111"/>
  <c r="H36" i="111"/>
  <c r="D37" i="111"/>
  <c r="C34" i="111"/>
  <c r="D40" i="71"/>
  <c r="H39" i="71"/>
  <c r="J38" i="71"/>
  <c r="J35" i="10"/>
  <c r="H36" i="10"/>
  <c r="D37" i="10"/>
  <c r="C34" i="10"/>
  <c r="H37" i="102" l="1"/>
  <c r="D38" i="102"/>
  <c r="J36" i="102"/>
  <c r="C36" i="102"/>
  <c r="H37" i="111"/>
  <c r="C36" i="111" s="1"/>
  <c r="D38" i="111"/>
  <c r="J36" i="111"/>
  <c r="C35" i="111"/>
  <c r="J39" i="71"/>
  <c r="C38" i="71"/>
  <c r="D41" i="71"/>
  <c r="H40" i="71"/>
  <c r="J36" i="10"/>
  <c r="D38" i="10"/>
  <c r="H37" i="10"/>
  <c r="C35" i="10"/>
  <c r="D39" i="102" l="1"/>
  <c r="H38" i="102"/>
  <c r="J37" i="102"/>
  <c r="C37" i="102"/>
  <c r="D39" i="111"/>
  <c r="H38" i="111"/>
  <c r="C37" i="111" s="1"/>
  <c r="J37" i="111"/>
  <c r="J40" i="71"/>
  <c r="D42" i="71"/>
  <c r="H41" i="71"/>
  <c r="C39" i="71"/>
  <c r="J37" i="10"/>
  <c r="C36" i="10"/>
  <c r="H38" i="10"/>
  <c r="D39" i="10"/>
  <c r="J38" i="102" l="1"/>
  <c r="D40" i="102"/>
  <c r="H39" i="102"/>
  <c r="J38" i="111"/>
  <c r="D40" i="111"/>
  <c r="H39" i="111"/>
  <c r="D43" i="71"/>
  <c r="H42" i="71"/>
  <c r="J41" i="71"/>
  <c r="C40" i="71"/>
  <c r="J38" i="10"/>
  <c r="H39" i="10"/>
  <c r="D40" i="10"/>
  <c r="C37" i="10"/>
  <c r="J39" i="102" l="1"/>
  <c r="D41" i="102"/>
  <c r="H40" i="102"/>
  <c r="C38" i="102"/>
  <c r="J39" i="111"/>
  <c r="D41" i="111"/>
  <c r="H40" i="111"/>
  <c r="C38" i="111"/>
  <c r="J42" i="71"/>
  <c r="C41" i="71"/>
  <c r="D44" i="71"/>
  <c r="H43" i="71"/>
  <c r="J39" i="10"/>
  <c r="D41" i="10"/>
  <c r="H40" i="10"/>
  <c r="C38" i="10"/>
  <c r="J40" i="102" l="1"/>
  <c r="D42" i="102"/>
  <c r="H41" i="102"/>
  <c r="C39" i="102"/>
  <c r="J40" i="111"/>
  <c r="D42" i="111"/>
  <c r="H41" i="111"/>
  <c r="C39" i="111"/>
  <c r="J43" i="71"/>
  <c r="H44" i="71"/>
  <c r="D45" i="71"/>
  <c r="C42" i="71"/>
  <c r="J40" i="10"/>
  <c r="D42" i="10"/>
  <c r="H41" i="10"/>
  <c r="C39" i="10"/>
  <c r="J41" i="102" l="1"/>
  <c r="D43" i="102"/>
  <c r="H42" i="102"/>
  <c r="C40" i="102"/>
  <c r="J41" i="111"/>
  <c r="D43" i="111"/>
  <c r="H42" i="111"/>
  <c r="C40" i="111"/>
  <c r="J44" i="71"/>
  <c r="H45" i="71"/>
  <c r="D46" i="71"/>
  <c r="C43" i="71"/>
  <c r="J41" i="10"/>
  <c r="D43" i="10"/>
  <c r="H42" i="10"/>
  <c r="C40" i="10"/>
  <c r="J42" i="102" l="1"/>
  <c r="H43" i="102"/>
  <c r="D44" i="102"/>
  <c r="C41" i="102"/>
  <c r="J42" i="111"/>
  <c r="D44" i="111"/>
  <c r="H43" i="111"/>
  <c r="C41" i="111"/>
  <c r="J45" i="71"/>
  <c r="H46" i="71"/>
  <c r="D47" i="71"/>
  <c r="C44" i="71"/>
  <c r="D44" i="10"/>
  <c r="H43" i="10"/>
  <c r="J42" i="10"/>
  <c r="C41" i="10"/>
  <c r="H44" i="102" l="1"/>
  <c r="D45" i="102"/>
  <c r="C43" i="102"/>
  <c r="J43" i="102"/>
  <c r="C42" i="102"/>
  <c r="J43" i="111"/>
  <c r="H44" i="111"/>
  <c r="D45" i="111"/>
  <c r="C42" i="111"/>
  <c r="J46" i="71"/>
  <c r="D48" i="71"/>
  <c r="H47" i="71"/>
  <c r="C45" i="71"/>
  <c r="J43" i="10"/>
  <c r="C42" i="10"/>
  <c r="D45" i="10"/>
  <c r="H44" i="10"/>
  <c r="H45" i="102" l="1"/>
  <c r="D46" i="102"/>
  <c r="J44" i="102"/>
  <c r="C44" i="102"/>
  <c r="H45" i="111"/>
  <c r="D46" i="111"/>
  <c r="C44" i="111"/>
  <c r="J44" i="111"/>
  <c r="C43" i="111"/>
  <c r="J47" i="71"/>
  <c r="C46" i="71"/>
  <c r="D49" i="71"/>
  <c r="H48" i="71"/>
  <c r="J44" i="10"/>
  <c r="H45" i="10"/>
  <c r="D46" i="10"/>
  <c r="C43" i="10"/>
  <c r="D47" i="102" l="1"/>
  <c r="H46" i="102"/>
  <c r="J45" i="102"/>
  <c r="C45" i="102"/>
  <c r="H46" i="111"/>
  <c r="D47" i="111"/>
  <c r="J45" i="111"/>
  <c r="C45" i="111"/>
  <c r="D50" i="71"/>
  <c r="H49" i="71"/>
  <c r="C48" i="71"/>
  <c r="J48" i="71"/>
  <c r="C47" i="71"/>
  <c r="J45" i="10"/>
  <c r="H46" i="10"/>
  <c r="D47" i="10"/>
  <c r="C44" i="10"/>
  <c r="J46" i="102" l="1"/>
  <c r="D48" i="102"/>
  <c r="H47" i="102"/>
  <c r="D48" i="111"/>
  <c r="H47" i="111"/>
  <c r="J46" i="111"/>
  <c r="C46" i="111"/>
  <c r="J49" i="71"/>
  <c r="D51" i="71"/>
  <c r="H50" i="71"/>
  <c r="J46" i="10"/>
  <c r="H47" i="10"/>
  <c r="D48" i="10"/>
  <c r="C45" i="10"/>
  <c r="J47" i="102" l="1"/>
  <c r="D49" i="102"/>
  <c r="H48" i="102"/>
  <c r="C46" i="102"/>
  <c r="J47" i="111"/>
  <c r="D49" i="111"/>
  <c r="H48" i="111"/>
  <c r="J50" i="71"/>
  <c r="D52" i="71"/>
  <c r="H51" i="71"/>
  <c r="C49" i="71"/>
  <c r="D49" i="10"/>
  <c r="H48" i="10"/>
  <c r="J47" i="10"/>
  <c r="C47" i="10"/>
  <c r="C46" i="10"/>
  <c r="J48" i="102" l="1"/>
  <c r="D50" i="102"/>
  <c r="H49" i="102"/>
  <c r="C47" i="102"/>
  <c r="D50" i="111"/>
  <c r="H49" i="111"/>
  <c r="C48" i="111"/>
  <c r="J48" i="111"/>
  <c r="C47" i="111"/>
  <c r="C51" i="71"/>
  <c r="J51" i="71"/>
  <c r="H52" i="71"/>
  <c r="D53" i="71"/>
  <c r="C50" i="71"/>
  <c r="J48" i="10"/>
  <c r="D50" i="10"/>
  <c r="H49" i="10"/>
  <c r="J49" i="102" l="1"/>
  <c r="D51" i="102"/>
  <c r="H50" i="102"/>
  <c r="C48" i="102"/>
  <c r="J49" i="111"/>
  <c r="D51" i="111"/>
  <c r="H50" i="111"/>
  <c r="H53" i="71"/>
  <c r="D54" i="71"/>
  <c r="C52" i="71"/>
  <c r="J52" i="71"/>
  <c r="D51" i="10"/>
  <c r="H50" i="10"/>
  <c r="C49" i="10" s="1"/>
  <c r="J49" i="10"/>
  <c r="C48" i="10"/>
  <c r="H51" i="102" l="1"/>
  <c r="D52" i="102"/>
  <c r="C50" i="102"/>
  <c r="J50" i="102"/>
  <c r="C49" i="102"/>
  <c r="J50" i="111"/>
  <c r="D52" i="111"/>
  <c r="H51" i="111"/>
  <c r="C49" i="111"/>
  <c r="H54" i="71"/>
  <c r="D55" i="71"/>
  <c r="J53" i="71"/>
  <c r="C53" i="71"/>
  <c r="J50" i="10"/>
  <c r="H51" i="10"/>
  <c r="D52" i="10"/>
  <c r="H52" i="102" l="1"/>
  <c r="D53" i="102"/>
  <c r="C51" i="102"/>
  <c r="J51" i="102"/>
  <c r="H52" i="111"/>
  <c r="D53" i="111"/>
  <c r="C51" i="111"/>
  <c r="J51" i="111"/>
  <c r="C50" i="111"/>
  <c r="D56" i="71"/>
  <c r="H55" i="71"/>
  <c r="J54" i="71"/>
  <c r="C54" i="71"/>
  <c r="D53" i="10"/>
  <c r="H52" i="10"/>
  <c r="J51" i="10"/>
  <c r="C51" i="10"/>
  <c r="C50" i="10"/>
  <c r="H53" i="102" l="1"/>
  <c r="D54" i="102"/>
  <c r="J52" i="102"/>
  <c r="C52" i="102"/>
  <c r="H53" i="111"/>
  <c r="D54" i="111"/>
  <c r="J52" i="111"/>
  <c r="C52" i="111"/>
  <c r="J55" i="71"/>
  <c r="D57" i="71"/>
  <c r="H56" i="71"/>
  <c r="J52" i="10"/>
  <c r="H53" i="10"/>
  <c r="D54" i="10"/>
  <c r="D55" i="102" l="1"/>
  <c r="H54" i="102"/>
  <c r="J53" i="102"/>
  <c r="C53" i="102"/>
  <c r="D55" i="111"/>
  <c r="H54" i="111"/>
  <c r="J53" i="111"/>
  <c r="C53" i="111"/>
  <c r="J56" i="71"/>
  <c r="D58" i="71"/>
  <c r="H57" i="71"/>
  <c r="C55" i="71"/>
  <c r="H54" i="10"/>
  <c r="D55" i="10"/>
  <c r="J53" i="10"/>
  <c r="C53" i="10"/>
  <c r="C52" i="10"/>
  <c r="J54" i="102" l="1"/>
  <c r="D56" i="102"/>
  <c r="H55" i="102"/>
  <c r="J54" i="111"/>
  <c r="D56" i="111"/>
  <c r="H55" i="111"/>
  <c r="J57" i="71"/>
  <c r="D59" i="71"/>
  <c r="H58" i="71"/>
  <c r="C56" i="71"/>
  <c r="H55" i="10"/>
  <c r="C54" i="10" s="1"/>
  <c r="D56" i="10"/>
  <c r="J54" i="10"/>
  <c r="J55" i="102" l="1"/>
  <c r="D57" i="102"/>
  <c r="H56" i="102"/>
  <c r="C54" i="102"/>
  <c r="J55" i="111"/>
  <c r="C54" i="111"/>
  <c r="D57" i="111"/>
  <c r="H56" i="111"/>
  <c r="J58" i="71"/>
  <c r="D60" i="71"/>
  <c r="H59" i="71"/>
  <c r="C57" i="71"/>
  <c r="D57" i="10"/>
  <c r="H56" i="10"/>
  <c r="C55" i="10" s="1"/>
  <c r="J55" i="10"/>
  <c r="J56" i="102" l="1"/>
  <c r="D58" i="102"/>
  <c r="H57" i="102"/>
  <c r="C55" i="102"/>
  <c r="J56" i="111"/>
  <c r="D58" i="111"/>
  <c r="H57" i="111"/>
  <c r="C55" i="111"/>
  <c r="J59" i="71"/>
  <c r="H60" i="71"/>
  <c r="D61" i="71"/>
  <c r="H61" i="71" s="1"/>
  <c r="C58" i="71"/>
  <c r="J56" i="10"/>
  <c r="D58" i="10"/>
  <c r="H57" i="10"/>
  <c r="J57" i="102" l="1"/>
  <c r="D59" i="102"/>
  <c r="H58" i="102"/>
  <c r="C56" i="102"/>
  <c r="D59" i="111"/>
  <c r="H58" i="111"/>
  <c r="J57" i="111"/>
  <c r="C56" i="111"/>
  <c r="J61" i="71"/>
  <c r="C61" i="71"/>
  <c r="C60" i="71"/>
  <c r="J60" i="71"/>
  <c r="C59" i="71"/>
  <c r="J57" i="10"/>
  <c r="D59" i="10"/>
  <c r="H58" i="10"/>
  <c r="C56" i="10"/>
  <c r="J58" i="102" l="1"/>
  <c r="H59" i="102"/>
  <c r="D60" i="102"/>
  <c r="C57" i="102"/>
  <c r="J58" i="111"/>
  <c r="C57" i="111"/>
  <c r="D60" i="111"/>
  <c r="H59" i="111"/>
  <c r="J58" i="10"/>
  <c r="D60" i="10"/>
  <c r="H59" i="10"/>
  <c r="C57" i="10"/>
  <c r="J59" i="102" l="1"/>
  <c r="H60" i="102"/>
  <c r="D61" i="102"/>
  <c r="C58" i="102"/>
  <c r="J59" i="111"/>
  <c r="H60" i="111"/>
  <c r="D61" i="111"/>
  <c r="H61" i="111" s="1"/>
  <c r="C58" i="111"/>
  <c r="C59" i="10"/>
  <c r="J59" i="10"/>
  <c r="D61" i="10"/>
  <c r="H60" i="10"/>
  <c r="C58" i="10"/>
  <c r="J60" i="102" l="1"/>
  <c r="H61" i="102"/>
  <c r="D62" i="102"/>
  <c r="C59" i="102"/>
  <c r="J60" i="111"/>
  <c r="C60" i="111"/>
  <c r="J61" i="111"/>
  <c r="C61" i="111"/>
  <c r="C59" i="111"/>
  <c r="J60" i="10"/>
  <c r="D62" i="10"/>
  <c r="H61" i="10"/>
  <c r="D63" i="102" l="1"/>
  <c r="H62" i="102"/>
  <c r="J61" i="102"/>
  <c r="C61" i="102"/>
  <c r="C60" i="102"/>
  <c r="J61" i="10"/>
  <c r="H62" i="10"/>
  <c r="D63" i="10"/>
  <c r="C60" i="10"/>
  <c r="J62" i="102" l="1"/>
  <c r="D64" i="102"/>
  <c r="H63" i="102"/>
  <c r="H63" i="10"/>
  <c r="C62" i="10" s="1"/>
  <c r="D64" i="10"/>
  <c r="J62" i="10"/>
  <c r="C61" i="10"/>
  <c r="J63" i="102" l="1"/>
  <c r="D65" i="102"/>
  <c r="H64" i="102"/>
  <c r="C62" i="102"/>
  <c r="H64" i="10"/>
  <c r="D65" i="10"/>
  <c r="J63" i="10"/>
  <c r="C63" i="10"/>
  <c r="J64" i="102" l="1"/>
  <c r="D66" i="102"/>
  <c r="H65" i="102"/>
  <c r="C63" i="102"/>
  <c r="D66" i="10"/>
  <c r="H65" i="10"/>
  <c r="J64" i="10"/>
  <c r="C64" i="10"/>
  <c r="D67" i="102" l="1"/>
  <c r="H66" i="102"/>
  <c r="C65" i="102" s="1"/>
  <c r="J65" i="102"/>
  <c r="C64" i="102"/>
  <c r="D67" i="10"/>
  <c r="H66" i="10"/>
  <c r="C65" i="10"/>
  <c r="J65" i="10"/>
  <c r="J66" i="102" l="1"/>
  <c r="H67" i="102"/>
  <c r="D68" i="102"/>
  <c r="J66" i="10"/>
  <c r="D68" i="10"/>
  <c r="H67" i="10"/>
  <c r="H68" i="102" l="1"/>
  <c r="D69" i="102"/>
  <c r="C67" i="102"/>
  <c r="J67" i="102"/>
  <c r="C66" i="102"/>
  <c r="J67" i="10"/>
  <c r="D69" i="10"/>
  <c r="H68" i="10"/>
  <c r="C66" i="10"/>
  <c r="H69" i="102" l="1"/>
  <c r="D70" i="102"/>
  <c r="J68" i="102"/>
  <c r="C68" i="102"/>
  <c r="H69" i="10"/>
  <c r="D70" i="10"/>
  <c r="C68" i="10"/>
  <c r="J68" i="10"/>
  <c r="C67" i="10"/>
  <c r="D71" i="102" l="1"/>
  <c r="H70" i="102"/>
  <c r="J69" i="102"/>
  <c r="C69" i="102"/>
  <c r="H70" i="10"/>
  <c r="D71" i="10"/>
  <c r="J69" i="10"/>
  <c r="C69" i="10"/>
  <c r="J70" i="102" l="1"/>
  <c r="D72" i="102"/>
  <c r="H71" i="102"/>
  <c r="H71" i="10"/>
  <c r="C70" i="10" s="1"/>
  <c r="D72" i="10"/>
  <c r="J70" i="10"/>
  <c r="J71" i="102" l="1"/>
  <c r="D73" i="102"/>
  <c r="H72" i="102"/>
  <c r="C70" i="102"/>
  <c r="D73" i="10"/>
  <c r="H72" i="10"/>
  <c r="J71" i="10"/>
  <c r="C71" i="10"/>
  <c r="J72" i="102" l="1"/>
  <c r="D74" i="102"/>
  <c r="H73" i="102"/>
  <c r="C71" i="102"/>
  <c r="J72" i="10"/>
  <c r="D74" i="10"/>
  <c r="H73" i="10"/>
  <c r="C72" i="10" s="1"/>
  <c r="J73" i="102" l="1"/>
  <c r="D75" i="102"/>
  <c r="H74" i="102"/>
  <c r="C72" i="102"/>
  <c r="D75" i="10"/>
  <c r="H74" i="10"/>
  <c r="C73" i="10" s="1"/>
  <c r="J73" i="10"/>
  <c r="J74" i="102" l="1"/>
  <c r="H75" i="102"/>
  <c r="D76" i="102"/>
  <c r="C73" i="102"/>
  <c r="J74" i="10"/>
  <c r="D76" i="10"/>
  <c r="H75" i="10"/>
  <c r="H76" i="102" l="1"/>
  <c r="D77" i="102"/>
  <c r="C75" i="102"/>
  <c r="J75" i="102"/>
  <c r="C74" i="102"/>
  <c r="J75" i="10"/>
  <c r="D77" i="10"/>
  <c r="H76" i="10"/>
  <c r="C74" i="10"/>
  <c r="H77" i="102" l="1"/>
  <c r="D78" i="102"/>
  <c r="J76" i="102"/>
  <c r="C76" i="102"/>
  <c r="J76" i="10"/>
  <c r="D78" i="10"/>
  <c r="H77" i="10"/>
  <c r="C75" i="10"/>
  <c r="D79" i="102" l="1"/>
  <c r="H78" i="102"/>
  <c r="J77" i="102"/>
  <c r="C77" i="102"/>
  <c r="J77" i="10"/>
  <c r="H78" i="10"/>
  <c r="D79" i="10"/>
  <c r="C76" i="10"/>
  <c r="J78" i="102" l="1"/>
  <c r="D80" i="102"/>
  <c r="H79" i="102"/>
  <c r="H79" i="10"/>
  <c r="D80" i="10"/>
  <c r="J78" i="10"/>
  <c r="C78" i="10"/>
  <c r="C77" i="10"/>
  <c r="C79" i="102" l="1"/>
  <c r="J79" i="102"/>
  <c r="D81" i="102"/>
  <c r="H80" i="102"/>
  <c r="C78" i="102"/>
  <c r="H80" i="10"/>
  <c r="D81" i="10"/>
  <c r="J79" i="10"/>
  <c r="C79" i="10"/>
  <c r="J80" i="102" l="1"/>
  <c r="D82" i="102"/>
  <c r="H81" i="102"/>
  <c r="D82" i="10"/>
  <c r="H81" i="10"/>
  <c r="J80" i="10"/>
  <c r="C80" i="10"/>
  <c r="J81" i="102" l="1"/>
  <c r="D83" i="102"/>
  <c r="H82" i="102"/>
  <c r="C80" i="102"/>
  <c r="J81" i="10"/>
  <c r="D83" i="10"/>
  <c r="H82" i="10"/>
  <c r="J82" i="102" l="1"/>
  <c r="H83" i="102"/>
  <c r="D84" i="102"/>
  <c r="C81" i="102"/>
  <c r="D84" i="10"/>
  <c r="H83" i="10"/>
  <c r="C82" i="10" s="1"/>
  <c r="J82" i="10"/>
  <c r="C81" i="10"/>
  <c r="H84" i="102" l="1"/>
  <c r="D85" i="102"/>
  <c r="C83" i="102"/>
  <c r="J83" i="102"/>
  <c r="C82" i="102"/>
  <c r="J83" i="10"/>
  <c r="D85" i="10"/>
  <c r="H84" i="10"/>
  <c r="H85" i="102" l="1"/>
  <c r="D86" i="102"/>
  <c r="J84" i="102"/>
  <c r="C84" i="102"/>
  <c r="J84" i="10"/>
  <c r="D86" i="10"/>
  <c r="H85" i="10"/>
  <c r="C83" i="10"/>
  <c r="D87" i="102" l="1"/>
  <c r="H86" i="102"/>
  <c r="J85" i="102"/>
  <c r="C85" i="102"/>
  <c r="J85" i="10"/>
  <c r="H86" i="10"/>
  <c r="D87" i="10"/>
  <c r="C84" i="10"/>
  <c r="J86" i="102" l="1"/>
  <c r="D88" i="102"/>
  <c r="H87" i="102"/>
  <c r="H87" i="10"/>
  <c r="C86" i="10" s="1"/>
  <c r="D88" i="10"/>
  <c r="J86" i="10"/>
  <c r="C85" i="10"/>
  <c r="J87" i="102" l="1"/>
  <c r="D89" i="102"/>
  <c r="H88" i="102"/>
  <c r="C86" i="102"/>
  <c r="H88" i="10"/>
  <c r="D89" i="10"/>
  <c r="J87" i="10"/>
  <c r="C87" i="10"/>
  <c r="J88" i="102" l="1"/>
  <c r="D90" i="102"/>
  <c r="H89" i="102"/>
  <c r="C87" i="102"/>
  <c r="D90" i="10"/>
  <c r="H89" i="10"/>
  <c r="J88" i="10"/>
  <c r="C88" i="10"/>
  <c r="J89" i="102" l="1"/>
  <c r="D91" i="102"/>
  <c r="H90" i="102"/>
  <c r="C88" i="102"/>
  <c r="C89" i="10"/>
  <c r="J89" i="10"/>
  <c r="D91" i="10"/>
  <c r="H90" i="10"/>
  <c r="J90" i="102" l="1"/>
  <c r="H91" i="102"/>
  <c r="D92" i="102"/>
  <c r="C89" i="102"/>
  <c r="J90" i="10"/>
  <c r="D92" i="10"/>
  <c r="H91" i="10"/>
  <c r="H92" i="102" l="1"/>
  <c r="D93" i="102"/>
  <c r="C91" i="102"/>
  <c r="J91" i="102"/>
  <c r="C90" i="102"/>
  <c r="J91" i="10"/>
  <c r="D93" i="10"/>
  <c r="H92" i="10"/>
  <c r="C90" i="10"/>
  <c r="H93" i="102" l="1"/>
  <c r="D94" i="102"/>
  <c r="J92" i="102"/>
  <c r="C92" i="102"/>
  <c r="D94" i="10"/>
  <c r="H93" i="10"/>
  <c r="C92" i="10" s="1"/>
  <c r="J92" i="10"/>
  <c r="C91" i="10"/>
  <c r="D95" i="102" l="1"/>
  <c r="H94" i="102"/>
  <c r="J93" i="102"/>
  <c r="C93" i="102"/>
  <c r="J93" i="10"/>
  <c r="H94" i="10"/>
  <c r="D95" i="10"/>
  <c r="J94" i="102" l="1"/>
  <c r="D96" i="102"/>
  <c r="H95" i="102"/>
  <c r="H95" i="10"/>
  <c r="C94" i="10" s="1"/>
  <c r="D96" i="10"/>
  <c r="J94" i="10"/>
  <c r="C93" i="10"/>
  <c r="J95" i="102" l="1"/>
  <c r="C94" i="102"/>
  <c r="D97" i="102"/>
  <c r="H96" i="102"/>
  <c r="H96" i="10"/>
  <c r="D97" i="10"/>
  <c r="J95" i="10"/>
  <c r="C95" i="10"/>
  <c r="D98" i="102" l="1"/>
  <c r="H97" i="102"/>
  <c r="C96" i="102" s="1"/>
  <c r="J96" i="102"/>
  <c r="C95" i="102"/>
  <c r="D98" i="10"/>
  <c r="H97" i="10"/>
  <c r="J96" i="10"/>
  <c r="C96" i="10"/>
  <c r="J97" i="102" l="1"/>
  <c r="D99" i="102"/>
  <c r="H98" i="102"/>
  <c r="J97" i="10"/>
  <c r="D99" i="10"/>
  <c r="H98" i="10"/>
  <c r="C98" i="102" l="1"/>
  <c r="J98" i="102"/>
  <c r="H99" i="102"/>
  <c r="D100" i="102"/>
  <c r="C97" i="102"/>
  <c r="D100" i="10"/>
  <c r="H99" i="10"/>
  <c r="J98" i="10"/>
  <c r="C97" i="10"/>
  <c r="H100" i="102" l="1"/>
  <c r="D101" i="102"/>
  <c r="C99" i="102"/>
  <c r="J99" i="102"/>
  <c r="J99" i="10"/>
  <c r="C98" i="10"/>
  <c r="D101" i="10"/>
  <c r="H100" i="10"/>
  <c r="H101" i="102" l="1"/>
  <c r="D102" i="102"/>
  <c r="J100" i="102"/>
  <c r="C100" i="102"/>
  <c r="J100" i="10"/>
  <c r="D102" i="10"/>
  <c r="H101" i="10"/>
  <c r="C99" i="10"/>
  <c r="D103" i="102" l="1"/>
  <c r="H102" i="102"/>
  <c r="J101" i="102"/>
  <c r="C101" i="102"/>
  <c r="C101" i="10"/>
  <c r="J101" i="10"/>
  <c r="H102" i="10"/>
  <c r="D103" i="10"/>
  <c r="C100" i="10"/>
  <c r="J102" i="102" l="1"/>
  <c r="D104" i="102"/>
  <c r="H103" i="102"/>
  <c r="H103" i="10"/>
  <c r="D104" i="10"/>
  <c r="C102" i="10"/>
  <c r="J102" i="10"/>
  <c r="J103" i="102" l="1"/>
  <c r="D105" i="102"/>
  <c r="H104" i="102"/>
  <c r="C102" i="102"/>
  <c r="H104" i="10"/>
  <c r="D105" i="10"/>
  <c r="J103" i="10"/>
  <c r="C103" i="10"/>
  <c r="J104" i="102" l="1"/>
  <c r="D106" i="102"/>
  <c r="H105" i="102"/>
  <c r="C103" i="102"/>
  <c r="D106" i="10"/>
  <c r="H105" i="10"/>
  <c r="J104" i="10"/>
  <c r="C104" i="10"/>
  <c r="J105" i="102" l="1"/>
  <c r="D107" i="102"/>
  <c r="H106" i="102"/>
  <c r="C104" i="102"/>
  <c r="J105" i="10"/>
  <c r="D107" i="10"/>
  <c r="H106" i="10"/>
  <c r="J106" i="102" l="1"/>
  <c r="H107" i="102"/>
  <c r="D108" i="102"/>
  <c r="H108" i="102" s="1"/>
  <c r="C105" i="102"/>
  <c r="J106" i="10"/>
  <c r="D108" i="10"/>
  <c r="H107" i="10"/>
  <c r="C105" i="10"/>
  <c r="J108" i="102" l="1"/>
  <c r="C108" i="102"/>
  <c r="C107" i="102"/>
  <c r="J107" i="102"/>
  <c r="C106" i="102"/>
  <c r="J107" i="10"/>
  <c r="D109" i="10"/>
  <c r="H108" i="10"/>
  <c r="C106" i="10"/>
  <c r="J108" i="10" l="1"/>
  <c r="D110" i="10"/>
  <c r="H109" i="10"/>
  <c r="C107" i="10"/>
  <c r="C109" i="10" l="1"/>
  <c r="J109" i="10"/>
  <c r="H110" i="10"/>
  <c r="D111" i="10"/>
  <c r="C108" i="10"/>
  <c r="H111" i="10" l="1"/>
  <c r="D112" i="10"/>
  <c r="J110" i="10"/>
  <c r="C110" i="10"/>
  <c r="H112" i="10" l="1"/>
  <c r="C111" i="10" s="1"/>
  <c r="D113" i="10"/>
  <c r="J111" i="10"/>
  <c r="T95" i="102"/>
  <c r="S95" i="102" s="1"/>
  <c r="T94" i="102"/>
  <c r="S94" i="102" s="1"/>
  <c r="T93" i="102"/>
  <c r="S93" i="102" s="1"/>
  <c r="T92" i="102"/>
  <c r="S92" i="102" s="1"/>
  <c r="T91" i="102"/>
  <c r="S91" i="102" s="1"/>
  <c r="T108" i="102"/>
  <c r="S108" i="102" s="1"/>
  <c r="T99" i="102"/>
  <c r="S99" i="102" s="1"/>
  <c r="T98" i="102"/>
  <c r="S98" i="102" s="1"/>
  <c r="T97" i="102"/>
  <c r="S97" i="102" s="1"/>
  <c r="T96" i="102"/>
  <c r="S96" i="102" s="1"/>
  <c r="T85" i="102"/>
  <c r="S85" i="102" s="1"/>
  <c r="T69" i="102"/>
  <c r="T68" i="102"/>
  <c r="S68" i="102" s="1"/>
  <c r="T67" i="102"/>
  <c r="S67" i="102" s="1"/>
  <c r="T66" i="102"/>
  <c r="S66" i="102" s="1"/>
  <c r="T65" i="102"/>
  <c r="S65" i="102" s="1"/>
  <c r="T64" i="102"/>
  <c r="S64" i="102" s="1"/>
  <c r="T63" i="102"/>
  <c r="S63" i="102" s="1"/>
  <c r="T90" i="102"/>
  <c r="T89" i="102"/>
  <c r="S89" i="102" s="1"/>
  <c r="T88" i="102"/>
  <c r="T87" i="102"/>
  <c r="S87" i="102" s="1"/>
  <c r="T86" i="102"/>
  <c r="T48" i="102"/>
  <c r="S48" i="102" s="1"/>
  <c r="T47" i="102"/>
  <c r="S47" i="102" s="1"/>
  <c r="T46" i="102"/>
  <c r="S46" i="102" s="1"/>
  <c r="T45" i="102"/>
  <c r="T44" i="102"/>
  <c r="S44" i="102" s="1"/>
  <c r="T43" i="102"/>
  <c r="S43" i="102" s="1"/>
  <c r="T42" i="102"/>
  <c r="S42" i="102" s="1"/>
  <c r="T41" i="102"/>
  <c r="S41" i="102" s="1"/>
  <c r="T84" i="102"/>
  <c r="S84" i="102" s="1"/>
  <c r="T83" i="102"/>
  <c r="S83" i="102" s="1"/>
  <c r="T82" i="102"/>
  <c r="S82" i="102" s="1"/>
  <c r="T81" i="102"/>
  <c r="S81" i="102" s="1"/>
  <c r="T80" i="102"/>
  <c r="S80" i="102" s="1"/>
  <c r="T79" i="102"/>
  <c r="S79" i="102" s="1"/>
  <c r="T78" i="102"/>
  <c r="T77" i="102"/>
  <c r="S77" i="102" s="1"/>
  <c r="T76" i="102"/>
  <c r="S76" i="102" s="1"/>
  <c r="T72" i="102"/>
  <c r="T71" i="102"/>
  <c r="S71" i="102" s="1"/>
  <c r="T70" i="102"/>
  <c r="S70" i="102" s="1"/>
  <c r="T62" i="102"/>
  <c r="S62" i="102" s="1"/>
  <c r="T61" i="102"/>
  <c r="S61" i="102" s="1"/>
  <c r="T60" i="102"/>
  <c r="S60" i="102" s="1"/>
  <c r="T59" i="102"/>
  <c r="S59" i="102" s="1"/>
  <c r="T58" i="102"/>
  <c r="S58" i="102" s="1"/>
  <c r="T56" i="102"/>
  <c r="T53" i="102"/>
  <c r="S53" i="102" s="1"/>
  <c r="T52" i="102"/>
  <c r="S52" i="102" s="1"/>
  <c r="T40" i="102"/>
  <c r="S40" i="102" s="1"/>
  <c r="T39" i="102"/>
  <c r="S39" i="102" s="1"/>
  <c r="T38" i="102"/>
  <c r="S38" i="102" s="1"/>
  <c r="T37" i="102"/>
  <c r="S37" i="102" s="1"/>
  <c r="T36" i="102"/>
  <c r="S36" i="102" s="1"/>
  <c r="T35" i="102"/>
  <c r="S35" i="102" s="1"/>
  <c r="T34" i="102"/>
  <c r="S34" i="102" s="1"/>
  <c r="T25" i="102"/>
  <c r="S25" i="102" s="1"/>
  <c r="T24" i="102"/>
  <c r="S24" i="102" s="1"/>
  <c r="T23" i="102"/>
  <c r="S23" i="102" s="1"/>
  <c r="T22" i="102"/>
  <c r="S22" i="102" s="1"/>
  <c r="T21" i="102"/>
  <c r="S21" i="102" s="1"/>
  <c r="T20" i="102"/>
  <c r="S20" i="102" s="1"/>
  <c r="T19" i="102"/>
  <c r="S19" i="102" s="1"/>
  <c r="T76" i="10"/>
  <c r="S76" i="10" s="1"/>
  <c r="T75" i="10"/>
  <c r="T60" i="10"/>
  <c r="T50" i="10"/>
  <c r="S50" i="10" s="1"/>
  <c r="T49" i="10"/>
  <c r="S49" i="10" s="1"/>
  <c r="T48" i="10"/>
  <c r="S48" i="10" s="1"/>
  <c r="T47" i="10"/>
  <c r="T42" i="10"/>
  <c r="S42" i="10" s="1"/>
  <c r="T41" i="10"/>
  <c r="S41" i="10" s="1"/>
  <c r="T40" i="10"/>
  <c r="S40" i="10" s="1"/>
  <c r="T39" i="10"/>
  <c r="S39" i="10" s="1"/>
  <c r="T38" i="10"/>
  <c r="S38" i="10" s="1"/>
  <c r="D114" i="10" l="1"/>
  <c r="H113" i="10"/>
  <c r="J112" i="10"/>
  <c r="C112" i="10"/>
  <c r="S45" i="102"/>
  <c r="S75" i="10"/>
  <c r="S60" i="10"/>
  <c r="S72" i="102"/>
  <c r="S88" i="102"/>
  <c r="S78" i="102"/>
  <c r="S56" i="102"/>
  <c r="S69" i="102"/>
  <c r="S90" i="102"/>
  <c r="S86" i="102"/>
  <c r="S47" i="10"/>
  <c r="J113" i="10" l="1"/>
  <c r="D115" i="10"/>
  <c r="H114" i="10"/>
  <c r="T37" i="10"/>
  <c r="S37" i="10" s="1"/>
  <c r="T87" i="10"/>
  <c r="T86" i="10"/>
  <c r="S86" i="10" s="1"/>
  <c r="T82" i="10"/>
  <c r="T81" i="10"/>
  <c r="T79" i="10"/>
  <c r="S79" i="10" s="1"/>
  <c r="T78" i="10"/>
  <c r="S78" i="10" s="1"/>
  <c r="T74" i="10"/>
  <c r="S74" i="10" s="1"/>
  <c r="T70" i="10"/>
  <c r="S70" i="10" s="1"/>
  <c r="T69" i="10"/>
  <c r="S69" i="10" s="1"/>
  <c r="T73" i="10"/>
  <c r="S73" i="10" s="1"/>
  <c r="T72" i="10"/>
  <c r="S72" i="10" s="1"/>
  <c r="T71" i="10"/>
  <c r="S71" i="10" s="1"/>
  <c r="T67" i="10"/>
  <c r="T66" i="10"/>
  <c r="T26" i="10"/>
  <c r="S26" i="10" s="1"/>
  <c r="T24" i="10"/>
  <c r="S24" i="10" s="1"/>
  <c r="T23" i="10"/>
  <c r="S23" i="10" s="1"/>
  <c r="T22" i="10"/>
  <c r="S22" i="10" s="1"/>
  <c r="T92" i="10"/>
  <c r="T91" i="10"/>
  <c r="S91" i="10" s="1"/>
  <c r="T90" i="10"/>
  <c r="T89" i="10"/>
  <c r="S89" i="10" s="1"/>
  <c r="J114" i="10" l="1"/>
  <c r="D116" i="10"/>
  <c r="H115" i="10"/>
  <c r="C113" i="10"/>
  <c r="S82" i="10"/>
  <c r="S67" i="10"/>
  <c r="S92" i="10"/>
  <c r="S90" i="10"/>
  <c r="S87" i="10"/>
  <c r="S81" i="10"/>
  <c r="S66" i="10"/>
  <c r="N12" i="71"/>
  <c r="M12" i="71"/>
  <c r="N11" i="71"/>
  <c r="M11" i="71"/>
  <c r="M10" i="71"/>
  <c r="N10" i="71" s="1"/>
  <c r="L10" i="71"/>
  <c r="K10" i="71"/>
  <c r="J115" i="10" l="1"/>
  <c r="D117" i="10"/>
  <c r="H116" i="10"/>
  <c r="C114" i="10"/>
  <c r="L10" i="10"/>
  <c r="B4" i="2"/>
  <c r="B3" i="2"/>
  <c r="E20" i="4"/>
  <c r="E75" i="4"/>
  <c r="A20" i="4"/>
  <c r="F76" i="4"/>
  <c r="F86" i="4"/>
  <c r="F101" i="4"/>
  <c r="F115" i="4"/>
  <c r="F120" i="4"/>
  <c r="F125" i="4"/>
  <c r="F124" i="4"/>
  <c r="F123" i="4"/>
  <c r="F122" i="4"/>
  <c r="F121" i="4"/>
  <c r="F119" i="4"/>
  <c r="F118" i="4"/>
  <c r="F117" i="4"/>
  <c r="F116" i="4"/>
  <c r="F114" i="4"/>
  <c r="F113" i="4"/>
  <c r="F112" i="4"/>
  <c r="F111" i="4"/>
  <c r="F110" i="4"/>
  <c r="F109" i="4"/>
  <c r="F108" i="4"/>
  <c r="F107" i="4"/>
  <c r="F106" i="4"/>
  <c r="F105" i="4"/>
  <c r="F104" i="4"/>
  <c r="F103" i="4"/>
  <c r="F102" i="4"/>
  <c r="F100" i="4"/>
  <c r="F99" i="4"/>
  <c r="F98" i="4"/>
  <c r="F97" i="4"/>
  <c r="F96" i="4"/>
  <c r="F95" i="4"/>
  <c r="F94" i="4"/>
  <c r="F93" i="4"/>
  <c r="F92" i="4"/>
  <c r="F91" i="4"/>
  <c r="F90" i="4"/>
  <c r="F89" i="4"/>
  <c r="F88" i="4"/>
  <c r="F87" i="4"/>
  <c r="F85" i="4"/>
  <c r="F84" i="4"/>
  <c r="F83" i="4"/>
  <c r="F82" i="4"/>
  <c r="F81" i="4"/>
  <c r="F80" i="4"/>
  <c r="F79" i="4"/>
  <c r="F78" i="4"/>
  <c r="F77"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D21" i="4"/>
  <c r="K5" i="199"/>
  <c r="K5" i="198"/>
  <c r="K5" i="197"/>
  <c r="K5" i="196"/>
  <c r="K5" i="195"/>
  <c r="K5" i="194"/>
  <c r="K5" i="193"/>
  <c r="K5" i="192"/>
  <c r="K5" i="191"/>
  <c r="K5" i="190"/>
  <c r="K5" i="189"/>
  <c r="K5" i="188"/>
  <c r="K5" i="187"/>
  <c r="K5" i="186"/>
  <c r="K5" i="185"/>
  <c r="K5" i="184"/>
  <c r="K5" i="183"/>
  <c r="K5" i="182"/>
  <c r="K5" i="181"/>
  <c r="K5" i="180"/>
  <c r="K5" i="179"/>
  <c r="K5" i="178"/>
  <c r="K5" i="177"/>
  <c r="K5" i="176"/>
  <c r="K5" i="175"/>
  <c r="K5" i="174"/>
  <c r="K5" i="173"/>
  <c r="K5" i="172"/>
  <c r="K5" i="171"/>
  <c r="K5" i="170"/>
  <c r="K5" i="169"/>
  <c r="K5" i="168"/>
  <c r="K5" i="167"/>
  <c r="K5" i="166"/>
  <c r="K5" i="165"/>
  <c r="K5" i="164"/>
  <c r="K5" i="163"/>
  <c r="K5" i="162"/>
  <c r="K5" i="161"/>
  <c r="K5" i="160"/>
  <c r="K5" i="119"/>
  <c r="K5" i="118"/>
  <c r="K5" i="117"/>
  <c r="K5" i="116"/>
  <c r="K5" i="115"/>
  <c r="K5" i="114"/>
  <c r="K5" i="113"/>
  <c r="K5" i="112"/>
  <c r="K5" i="111"/>
  <c r="K5" i="159"/>
  <c r="K5" i="158"/>
  <c r="K5" i="157"/>
  <c r="K5" i="156"/>
  <c r="K5" i="155"/>
  <c r="K5" i="154"/>
  <c r="K5" i="153"/>
  <c r="K5" i="152"/>
  <c r="K5" i="151"/>
  <c r="K5" i="150"/>
  <c r="K5" i="149"/>
  <c r="K5" i="148"/>
  <c r="K5" i="147"/>
  <c r="K5" i="146"/>
  <c r="K5" i="145"/>
  <c r="K5" i="144"/>
  <c r="K5" i="143"/>
  <c r="K5" i="142"/>
  <c r="K5" i="141"/>
  <c r="K5" i="140"/>
  <c r="K5" i="139"/>
  <c r="K5" i="138"/>
  <c r="K5" i="137"/>
  <c r="K5" i="136"/>
  <c r="K5" i="135"/>
  <c r="K5" i="134"/>
  <c r="K5" i="133"/>
  <c r="K5" i="132"/>
  <c r="K5" i="131"/>
  <c r="K5" i="130"/>
  <c r="K5" i="129"/>
  <c r="K5" i="128"/>
  <c r="K5" i="127"/>
  <c r="K5" i="126"/>
  <c r="K5" i="125"/>
  <c r="K5" i="124"/>
  <c r="K5" i="123"/>
  <c r="K5" i="122"/>
  <c r="K5" i="121"/>
  <c r="K5" i="120"/>
  <c r="K5" i="110"/>
  <c r="K5" i="109"/>
  <c r="K5" i="108"/>
  <c r="K5" i="107"/>
  <c r="K5" i="106"/>
  <c r="K5" i="105"/>
  <c r="K5" i="104"/>
  <c r="K5" i="103"/>
  <c r="K5" i="102"/>
  <c r="B5" i="101"/>
  <c r="B5" i="100"/>
  <c r="B5" i="99"/>
  <c r="B5" i="98"/>
  <c r="B5" i="97"/>
  <c r="B5" i="96"/>
  <c r="B5" i="95"/>
  <c r="B5" i="94"/>
  <c r="B5" i="93"/>
  <c r="K5" i="71"/>
  <c r="K5" i="10"/>
  <c r="B5" i="5"/>
  <c r="D5" i="4"/>
  <c r="C23" i="100"/>
  <c r="B23" i="100"/>
  <c r="C23" i="99"/>
  <c r="B23" i="99"/>
  <c r="C23" i="98"/>
  <c r="B23" i="98"/>
  <c r="C23" i="97"/>
  <c r="B23" i="97"/>
  <c r="C23" i="96"/>
  <c r="B23" i="96"/>
  <c r="C22" i="100"/>
  <c r="B22" i="100"/>
  <c r="C22" i="99"/>
  <c r="B22" i="99"/>
  <c r="C22" i="98"/>
  <c r="B22" i="98"/>
  <c r="C22" i="97"/>
  <c r="B22" i="97"/>
  <c r="C22" i="96"/>
  <c r="B22" i="96"/>
  <c r="C21" i="100"/>
  <c r="B21" i="100"/>
  <c r="C21" i="99"/>
  <c r="B21" i="99"/>
  <c r="C21" i="98"/>
  <c r="B21" i="98"/>
  <c r="C21" i="97"/>
  <c r="B21" i="97"/>
  <c r="C21" i="96"/>
  <c r="B21" i="96"/>
  <c r="C20" i="100"/>
  <c r="B20" i="100"/>
  <c r="C20" i="99"/>
  <c r="B20" i="99"/>
  <c r="C20" i="98"/>
  <c r="B20" i="98"/>
  <c r="C20" i="97"/>
  <c r="B20" i="97"/>
  <c r="C20" i="96"/>
  <c r="B20" i="96"/>
  <c r="C19" i="100"/>
  <c r="B19" i="100"/>
  <c r="C19" i="99"/>
  <c r="B19" i="99"/>
  <c r="C19" i="98"/>
  <c r="B19" i="98"/>
  <c r="C19" i="97"/>
  <c r="B19" i="97"/>
  <c r="C19" i="96"/>
  <c r="B19" i="96"/>
  <c r="C23" i="101"/>
  <c r="B23" i="101"/>
  <c r="C22" i="101"/>
  <c r="B22" i="101"/>
  <c r="C21" i="101"/>
  <c r="B21" i="101"/>
  <c r="C20" i="101"/>
  <c r="B20" i="101"/>
  <c r="C19" i="101"/>
  <c r="B19" i="101"/>
  <c r="C16" i="101"/>
  <c r="B16" i="101"/>
  <c r="C15" i="101"/>
  <c r="B15" i="101"/>
  <c r="C14" i="101"/>
  <c r="B14" i="101"/>
  <c r="C13" i="101"/>
  <c r="B13" i="101"/>
  <c r="C12" i="101"/>
  <c r="B12" i="101"/>
  <c r="C16" i="100"/>
  <c r="B16" i="100"/>
  <c r="C15" i="100"/>
  <c r="B15" i="100"/>
  <c r="C14" i="100"/>
  <c r="B14" i="100"/>
  <c r="C13" i="100"/>
  <c r="B13" i="100"/>
  <c r="C12" i="100"/>
  <c r="B12" i="100"/>
  <c r="C16" i="99"/>
  <c r="B16" i="99"/>
  <c r="C15" i="99"/>
  <c r="B15" i="99"/>
  <c r="C14" i="99"/>
  <c r="B14" i="99"/>
  <c r="C13" i="99"/>
  <c r="B13" i="99"/>
  <c r="C12" i="99"/>
  <c r="B12" i="99"/>
  <c r="C16" i="98"/>
  <c r="B16" i="98"/>
  <c r="C15" i="98"/>
  <c r="B15" i="98"/>
  <c r="C14" i="98"/>
  <c r="B14" i="98"/>
  <c r="C13" i="98"/>
  <c r="B13" i="98"/>
  <c r="C12" i="98"/>
  <c r="B12" i="98"/>
  <c r="C16" i="97"/>
  <c r="B16" i="97"/>
  <c r="C15" i="97"/>
  <c r="B15" i="97"/>
  <c r="C14" i="97"/>
  <c r="B14" i="97"/>
  <c r="C13" i="97"/>
  <c r="B13" i="97"/>
  <c r="C12" i="97"/>
  <c r="B12" i="97"/>
  <c r="C16" i="96"/>
  <c r="B16" i="96"/>
  <c r="C15" i="96"/>
  <c r="B15" i="96"/>
  <c r="C14" i="96"/>
  <c r="B14" i="96"/>
  <c r="C13" i="96"/>
  <c r="B13" i="96"/>
  <c r="C12" i="96"/>
  <c r="B12" i="96"/>
  <c r="C23" i="95"/>
  <c r="B23" i="95"/>
  <c r="C22" i="95"/>
  <c r="B22" i="95"/>
  <c r="C21" i="95"/>
  <c r="B21" i="95"/>
  <c r="C20" i="95"/>
  <c r="B20" i="95"/>
  <c r="C19" i="95"/>
  <c r="B19" i="95"/>
  <c r="C16" i="95"/>
  <c r="B16" i="95"/>
  <c r="C15" i="95"/>
  <c r="B15" i="95"/>
  <c r="C14" i="95"/>
  <c r="B14" i="95"/>
  <c r="C13" i="95"/>
  <c r="B13" i="95"/>
  <c r="C12" i="95"/>
  <c r="B12" i="95"/>
  <c r="C23" i="94"/>
  <c r="B23" i="94"/>
  <c r="C22" i="94"/>
  <c r="B22" i="94"/>
  <c r="C21" i="94"/>
  <c r="B21" i="94"/>
  <c r="C20" i="94"/>
  <c r="B20" i="94"/>
  <c r="C19" i="94"/>
  <c r="B19" i="94"/>
  <c r="C16" i="94"/>
  <c r="B16" i="94"/>
  <c r="C15" i="94"/>
  <c r="B15" i="94"/>
  <c r="C14" i="94"/>
  <c r="B14" i="94"/>
  <c r="C13" i="94"/>
  <c r="B13" i="94"/>
  <c r="C12" i="94"/>
  <c r="B12" i="94"/>
  <c r="B16" i="93"/>
  <c r="B15" i="93"/>
  <c r="B14" i="93"/>
  <c r="B13" i="93"/>
  <c r="B12" i="93"/>
  <c r="C23" i="93"/>
  <c r="B23" i="93"/>
  <c r="C22" i="93"/>
  <c r="B22" i="93"/>
  <c r="C21" i="93"/>
  <c r="B21" i="93"/>
  <c r="C20" i="93"/>
  <c r="B20" i="93"/>
  <c r="C19" i="93"/>
  <c r="B19" i="93"/>
  <c r="C16" i="93"/>
  <c r="C15" i="93"/>
  <c r="C14" i="93"/>
  <c r="C13" i="93"/>
  <c r="C12" i="93"/>
  <c r="V31" i="199"/>
  <c r="U31" i="199" s="1"/>
  <c r="V30" i="199"/>
  <c r="U30" i="199" s="1"/>
  <c r="V29" i="199"/>
  <c r="U29" i="199" s="1"/>
  <c r="V28" i="199"/>
  <c r="U28" i="199" s="1"/>
  <c r="V27" i="199"/>
  <c r="U27" i="199" s="1"/>
  <c r="V26" i="199"/>
  <c r="U26" i="199" s="1"/>
  <c r="V25" i="199"/>
  <c r="U25" i="199" s="1"/>
  <c r="V24" i="199"/>
  <c r="U24" i="199" s="1"/>
  <c r="V23" i="199"/>
  <c r="U23" i="199" s="1"/>
  <c r="V22" i="199"/>
  <c r="U22" i="199" s="1"/>
  <c r="V21" i="199"/>
  <c r="U21" i="199" s="1"/>
  <c r="V20" i="199"/>
  <c r="U20" i="199" s="1"/>
  <c r="V19" i="199"/>
  <c r="U19" i="199" s="1"/>
  <c r="V18" i="199"/>
  <c r="U18" i="199" s="1"/>
  <c r="V17" i="199"/>
  <c r="U17" i="199" s="1"/>
  <c r="V16" i="199"/>
  <c r="U16" i="199" s="1"/>
  <c r="V15" i="199"/>
  <c r="U15" i="199" s="1"/>
  <c r="V14" i="199"/>
  <c r="U14" i="199" s="1"/>
  <c r="V31" i="198"/>
  <c r="U31" i="198" s="1"/>
  <c r="V30" i="198"/>
  <c r="U30" i="198" s="1"/>
  <c r="V29" i="198"/>
  <c r="U29" i="198" s="1"/>
  <c r="V28" i="198"/>
  <c r="U28" i="198" s="1"/>
  <c r="V27" i="198"/>
  <c r="U27" i="198" s="1"/>
  <c r="V26" i="198"/>
  <c r="U26" i="198" s="1"/>
  <c r="V25" i="198"/>
  <c r="U25" i="198" s="1"/>
  <c r="V24" i="198"/>
  <c r="U24" i="198" s="1"/>
  <c r="V23" i="198"/>
  <c r="U23" i="198" s="1"/>
  <c r="V22" i="198"/>
  <c r="U22" i="198" s="1"/>
  <c r="V21" i="198"/>
  <c r="U21" i="198" s="1"/>
  <c r="V20" i="198"/>
  <c r="U20" i="198" s="1"/>
  <c r="V19" i="198"/>
  <c r="U19" i="198" s="1"/>
  <c r="V18" i="198"/>
  <c r="U18" i="198" s="1"/>
  <c r="V17" i="198"/>
  <c r="U17" i="198" s="1"/>
  <c r="V16" i="198"/>
  <c r="U16" i="198" s="1"/>
  <c r="V15" i="198"/>
  <c r="U15" i="198" s="1"/>
  <c r="V14" i="198"/>
  <c r="U14" i="198" s="1"/>
  <c r="V31" i="197"/>
  <c r="U31" i="197" s="1"/>
  <c r="V30" i="197"/>
  <c r="U30" i="197" s="1"/>
  <c r="V29" i="197"/>
  <c r="U29" i="197" s="1"/>
  <c r="V28" i="197"/>
  <c r="U28" i="197" s="1"/>
  <c r="V27" i="197"/>
  <c r="U27" i="197" s="1"/>
  <c r="V26" i="197"/>
  <c r="U26" i="197" s="1"/>
  <c r="V25" i="197"/>
  <c r="U25" i="197" s="1"/>
  <c r="V24" i="197"/>
  <c r="U24" i="197" s="1"/>
  <c r="V23" i="197"/>
  <c r="U23" i="197" s="1"/>
  <c r="V22" i="197"/>
  <c r="U22" i="197" s="1"/>
  <c r="V21" i="197"/>
  <c r="U21" i="197" s="1"/>
  <c r="V20" i="197"/>
  <c r="U20" i="197" s="1"/>
  <c r="V19" i="197"/>
  <c r="U19" i="197" s="1"/>
  <c r="V18" i="197"/>
  <c r="U18" i="197" s="1"/>
  <c r="V17" i="197"/>
  <c r="U17" i="197" s="1"/>
  <c r="V16" i="197"/>
  <c r="U16" i="197" s="1"/>
  <c r="V15" i="197"/>
  <c r="U15" i="197" s="1"/>
  <c r="V14" i="197"/>
  <c r="U14" i="197" s="1"/>
  <c r="V31" i="196"/>
  <c r="U31" i="196" s="1"/>
  <c r="V30" i="196"/>
  <c r="U30" i="196" s="1"/>
  <c r="V29" i="196"/>
  <c r="U29" i="196" s="1"/>
  <c r="V28" i="196"/>
  <c r="U28" i="196" s="1"/>
  <c r="V27" i="196"/>
  <c r="U27" i="196" s="1"/>
  <c r="V26" i="196"/>
  <c r="U26" i="196" s="1"/>
  <c r="V25" i="196"/>
  <c r="U25" i="196" s="1"/>
  <c r="V24" i="196"/>
  <c r="U24" i="196" s="1"/>
  <c r="V23" i="196"/>
  <c r="U23" i="196" s="1"/>
  <c r="V22" i="196"/>
  <c r="U22" i="196" s="1"/>
  <c r="V21" i="196"/>
  <c r="U21" i="196" s="1"/>
  <c r="V20" i="196"/>
  <c r="U20" i="196" s="1"/>
  <c r="V19" i="196"/>
  <c r="U19" i="196" s="1"/>
  <c r="V18" i="196"/>
  <c r="U18" i="196" s="1"/>
  <c r="V17" i="196"/>
  <c r="U17" i="196" s="1"/>
  <c r="V16" i="196"/>
  <c r="U16" i="196" s="1"/>
  <c r="V15" i="196"/>
  <c r="U15" i="196" s="1"/>
  <c r="V14" i="196"/>
  <c r="U14" i="196" s="1"/>
  <c r="V31" i="195"/>
  <c r="U31" i="195" s="1"/>
  <c r="V30" i="195"/>
  <c r="U30" i="195" s="1"/>
  <c r="V29" i="195"/>
  <c r="U29" i="195" s="1"/>
  <c r="V28" i="195"/>
  <c r="U28" i="195" s="1"/>
  <c r="V27" i="195"/>
  <c r="U27" i="195" s="1"/>
  <c r="V26" i="195"/>
  <c r="U26" i="195" s="1"/>
  <c r="V25" i="195"/>
  <c r="U25" i="195"/>
  <c r="V24" i="195"/>
  <c r="U24" i="195" s="1"/>
  <c r="V23" i="195"/>
  <c r="U23" i="195" s="1"/>
  <c r="V22" i="195"/>
  <c r="U22" i="195" s="1"/>
  <c r="V21" i="195"/>
  <c r="U21" i="195" s="1"/>
  <c r="V20" i="195"/>
  <c r="U20" i="195" s="1"/>
  <c r="V19" i="195"/>
  <c r="U19" i="195"/>
  <c r="V18" i="195"/>
  <c r="U18" i="195" s="1"/>
  <c r="V17" i="195"/>
  <c r="U17" i="195" s="1"/>
  <c r="V16" i="195"/>
  <c r="U16" i="195" s="1"/>
  <c r="V15" i="195"/>
  <c r="U15" i="195" s="1"/>
  <c r="V14" i="195"/>
  <c r="U14" i="195" s="1"/>
  <c r="V31" i="194"/>
  <c r="U31" i="194" s="1"/>
  <c r="V30" i="194"/>
  <c r="U30" i="194" s="1"/>
  <c r="V29" i="194"/>
  <c r="U29" i="194" s="1"/>
  <c r="V28" i="194"/>
  <c r="U28" i="194" s="1"/>
  <c r="V27" i="194"/>
  <c r="U27" i="194" s="1"/>
  <c r="V26" i="194"/>
  <c r="U26" i="194" s="1"/>
  <c r="V25" i="194"/>
  <c r="U25" i="194" s="1"/>
  <c r="V24" i="194"/>
  <c r="U24" i="194" s="1"/>
  <c r="V23" i="194"/>
  <c r="U23" i="194" s="1"/>
  <c r="V22" i="194"/>
  <c r="U22" i="194" s="1"/>
  <c r="V21" i="194"/>
  <c r="U21" i="194" s="1"/>
  <c r="V20" i="194"/>
  <c r="U20" i="194" s="1"/>
  <c r="V19" i="194"/>
  <c r="U19" i="194" s="1"/>
  <c r="V18" i="194"/>
  <c r="U18" i="194" s="1"/>
  <c r="V17" i="194"/>
  <c r="U17" i="194"/>
  <c r="V16" i="194"/>
  <c r="U16" i="194" s="1"/>
  <c r="V15" i="194"/>
  <c r="U15" i="194" s="1"/>
  <c r="V14" i="194"/>
  <c r="U14" i="194" s="1"/>
  <c r="V31" i="193"/>
  <c r="U31" i="193" s="1"/>
  <c r="V30" i="193"/>
  <c r="U30" i="193" s="1"/>
  <c r="V29" i="193"/>
  <c r="U29" i="193" s="1"/>
  <c r="V28" i="193"/>
  <c r="U28" i="193" s="1"/>
  <c r="V27" i="193"/>
  <c r="U27" i="193" s="1"/>
  <c r="V26" i="193"/>
  <c r="U26" i="193" s="1"/>
  <c r="V25" i="193"/>
  <c r="U25" i="193" s="1"/>
  <c r="V24" i="193"/>
  <c r="U24" i="193" s="1"/>
  <c r="V23" i="193"/>
  <c r="U23" i="193" s="1"/>
  <c r="V22" i="193"/>
  <c r="U22" i="193" s="1"/>
  <c r="V21" i="193"/>
  <c r="U21" i="193" s="1"/>
  <c r="V20" i="193"/>
  <c r="U20" i="193" s="1"/>
  <c r="V19" i="193"/>
  <c r="U19" i="193" s="1"/>
  <c r="V18" i="193"/>
  <c r="U18" i="193" s="1"/>
  <c r="V17" i="193"/>
  <c r="U17" i="193" s="1"/>
  <c r="V16" i="193"/>
  <c r="U16" i="193" s="1"/>
  <c r="V15" i="193"/>
  <c r="U15" i="193" s="1"/>
  <c r="V14" i="193"/>
  <c r="U14" i="193" s="1"/>
  <c r="V31" i="192"/>
  <c r="U31" i="192" s="1"/>
  <c r="V30" i="192"/>
  <c r="U30" i="192" s="1"/>
  <c r="V29" i="192"/>
  <c r="U29" i="192" s="1"/>
  <c r="V28" i="192"/>
  <c r="U28" i="192" s="1"/>
  <c r="V27" i="192"/>
  <c r="U27" i="192" s="1"/>
  <c r="V26" i="192"/>
  <c r="U26" i="192" s="1"/>
  <c r="V25" i="192"/>
  <c r="U25" i="192" s="1"/>
  <c r="V24" i="192"/>
  <c r="U24" i="192" s="1"/>
  <c r="V23" i="192"/>
  <c r="U23" i="192" s="1"/>
  <c r="V22" i="192"/>
  <c r="U22" i="192" s="1"/>
  <c r="V21" i="192"/>
  <c r="U21" i="192" s="1"/>
  <c r="V20" i="192"/>
  <c r="U20" i="192" s="1"/>
  <c r="V19" i="192"/>
  <c r="U19" i="192" s="1"/>
  <c r="V18" i="192"/>
  <c r="U18" i="192" s="1"/>
  <c r="V17" i="192"/>
  <c r="U17" i="192" s="1"/>
  <c r="V16" i="192"/>
  <c r="U16" i="192" s="1"/>
  <c r="V15" i="192"/>
  <c r="U15" i="192" s="1"/>
  <c r="V14" i="192"/>
  <c r="U14" i="192" s="1"/>
  <c r="V31" i="191"/>
  <c r="U31" i="191" s="1"/>
  <c r="V30" i="191"/>
  <c r="U30" i="191" s="1"/>
  <c r="V29" i="191"/>
  <c r="U29" i="191" s="1"/>
  <c r="V28" i="191"/>
  <c r="U28" i="191" s="1"/>
  <c r="V27" i="191"/>
  <c r="U27" i="191" s="1"/>
  <c r="V26" i="191"/>
  <c r="U26" i="191" s="1"/>
  <c r="V25" i="191"/>
  <c r="U25" i="191" s="1"/>
  <c r="V24" i="191"/>
  <c r="U24" i="191" s="1"/>
  <c r="V23" i="191"/>
  <c r="U23" i="191" s="1"/>
  <c r="V22" i="191"/>
  <c r="U22" i="191" s="1"/>
  <c r="V21" i="191"/>
  <c r="U21" i="191" s="1"/>
  <c r="V20" i="191"/>
  <c r="U20" i="191" s="1"/>
  <c r="V19" i="191"/>
  <c r="U19" i="191" s="1"/>
  <c r="V18" i="191"/>
  <c r="U18" i="191" s="1"/>
  <c r="V17" i="191"/>
  <c r="U17" i="191" s="1"/>
  <c r="V16" i="191"/>
  <c r="U16" i="191" s="1"/>
  <c r="V15" i="191"/>
  <c r="U15" i="191" s="1"/>
  <c r="V14" i="191"/>
  <c r="U14" i="191" s="1"/>
  <c r="V31" i="190"/>
  <c r="U31" i="190" s="1"/>
  <c r="V30" i="190"/>
  <c r="U30" i="190" s="1"/>
  <c r="V29" i="190"/>
  <c r="U29" i="190" s="1"/>
  <c r="V28" i="190"/>
  <c r="U28" i="190" s="1"/>
  <c r="V27" i="190"/>
  <c r="U27" i="190" s="1"/>
  <c r="V26" i="190"/>
  <c r="U26" i="190" s="1"/>
  <c r="V25" i="190"/>
  <c r="U25" i="190" s="1"/>
  <c r="V24" i="190"/>
  <c r="U24" i="190" s="1"/>
  <c r="V23" i="190"/>
  <c r="U23" i="190" s="1"/>
  <c r="V22" i="190"/>
  <c r="U22" i="190" s="1"/>
  <c r="V21" i="190"/>
  <c r="U21" i="190" s="1"/>
  <c r="V20" i="190"/>
  <c r="U20" i="190" s="1"/>
  <c r="V19" i="190"/>
  <c r="U19" i="190" s="1"/>
  <c r="V18" i="190"/>
  <c r="U18" i="190" s="1"/>
  <c r="V17" i="190"/>
  <c r="U17" i="190" s="1"/>
  <c r="V16" i="190"/>
  <c r="U16" i="190" s="1"/>
  <c r="V15" i="190"/>
  <c r="U15" i="190" s="1"/>
  <c r="V14" i="190"/>
  <c r="U14" i="190" s="1"/>
  <c r="V31" i="189"/>
  <c r="U31" i="189" s="1"/>
  <c r="V30" i="189"/>
  <c r="U30" i="189" s="1"/>
  <c r="V29" i="189"/>
  <c r="U29" i="189" s="1"/>
  <c r="V28" i="189"/>
  <c r="U28" i="189" s="1"/>
  <c r="V27" i="189"/>
  <c r="U27" i="189" s="1"/>
  <c r="V26" i="189"/>
  <c r="U26" i="189" s="1"/>
  <c r="V25" i="189"/>
  <c r="U25" i="189" s="1"/>
  <c r="V24" i="189"/>
  <c r="U24" i="189"/>
  <c r="V23" i="189"/>
  <c r="U23" i="189" s="1"/>
  <c r="V22" i="189"/>
  <c r="U22" i="189" s="1"/>
  <c r="V21" i="189"/>
  <c r="U21" i="189" s="1"/>
  <c r="V20" i="189"/>
  <c r="U20" i="189" s="1"/>
  <c r="V19" i="189"/>
  <c r="U19" i="189" s="1"/>
  <c r="V18" i="189"/>
  <c r="U18" i="189" s="1"/>
  <c r="V17" i="189"/>
  <c r="U17" i="189" s="1"/>
  <c r="V16" i="189"/>
  <c r="U16" i="189" s="1"/>
  <c r="V15" i="189"/>
  <c r="U15" i="189" s="1"/>
  <c r="V14" i="189"/>
  <c r="U14" i="189" s="1"/>
  <c r="V31" i="188"/>
  <c r="U31" i="188" s="1"/>
  <c r="V30" i="188"/>
  <c r="U30" i="188" s="1"/>
  <c r="V29" i="188"/>
  <c r="U29" i="188" s="1"/>
  <c r="V28" i="188"/>
  <c r="U28" i="188" s="1"/>
  <c r="V27" i="188"/>
  <c r="U27" i="188" s="1"/>
  <c r="V26" i="188"/>
  <c r="U26" i="188" s="1"/>
  <c r="V25" i="188"/>
  <c r="U25" i="188" s="1"/>
  <c r="V24" i="188"/>
  <c r="U24" i="188" s="1"/>
  <c r="V23" i="188"/>
  <c r="U23" i="188" s="1"/>
  <c r="V22" i="188"/>
  <c r="U22" i="188" s="1"/>
  <c r="V21" i="188"/>
  <c r="U21" i="188" s="1"/>
  <c r="V20" i="188"/>
  <c r="U20" i="188" s="1"/>
  <c r="V19" i="188"/>
  <c r="U19" i="188" s="1"/>
  <c r="V18" i="188"/>
  <c r="U18" i="188" s="1"/>
  <c r="V17" i="188"/>
  <c r="U17" i="188" s="1"/>
  <c r="V16" i="188"/>
  <c r="U16" i="188" s="1"/>
  <c r="V15" i="188"/>
  <c r="U15" i="188" s="1"/>
  <c r="V14" i="188"/>
  <c r="U14" i="188" s="1"/>
  <c r="V31" i="187"/>
  <c r="U31" i="187" s="1"/>
  <c r="V30" i="187"/>
  <c r="U30" i="187" s="1"/>
  <c r="V29" i="187"/>
  <c r="U29" i="187" s="1"/>
  <c r="V28" i="187"/>
  <c r="U28" i="187" s="1"/>
  <c r="V27" i="187"/>
  <c r="U27" i="187" s="1"/>
  <c r="V26" i="187"/>
  <c r="U26" i="187" s="1"/>
  <c r="V25" i="187"/>
  <c r="U25" i="187" s="1"/>
  <c r="V24" i="187"/>
  <c r="U24" i="187" s="1"/>
  <c r="V23" i="187"/>
  <c r="U23" i="187" s="1"/>
  <c r="V22" i="187"/>
  <c r="U22" i="187" s="1"/>
  <c r="V21" i="187"/>
  <c r="U21" i="187" s="1"/>
  <c r="V20" i="187"/>
  <c r="U20" i="187" s="1"/>
  <c r="V19" i="187"/>
  <c r="U19" i="187" s="1"/>
  <c r="V18" i="187"/>
  <c r="U18" i="187" s="1"/>
  <c r="V17" i="187"/>
  <c r="U17" i="187" s="1"/>
  <c r="V16" i="187"/>
  <c r="U16" i="187" s="1"/>
  <c r="V15" i="187"/>
  <c r="U15" i="187" s="1"/>
  <c r="V14" i="187"/>
  <c r="U14" i="187" s="1"/>
  <c r="V31" i="186"/>
  <c r="U31" i="186" s="1"/>
  <c r="V30" i="186"/>
  <c r="U30" i="186" s="1"/>
  <c r="V29" i="186"/>
  <c r="U29" i="186" s="1"/>
  <c r="V28" i="186"/>
  <c r="U28" i="186" s="1"/>
  <c r="V27" i="186"/>
  <c r="U27" i="186" s="1"/>
  <c r="V26" i="186"/>
  <c r="U26" i="186" s="1"/>
  <c r="V25" i="186"/>
  <c r="U25" i="186" s="1"/>
  <c r="V24" i="186"/>
  <c r="U24" i="186" s="1"/>
  <c r="V23" i="186"/>
  <c r="U23" i="186" s="1"/>
  <c r="V22" i="186"/>
  <c r="U22" i="186" s="1"/>
  <c r="V21" i="186"/>
  <c r="U21" i="186" s="1"/>
  <c r="V20" i="186"/>
  <c r="U20" i="186" s="1"/>
  <c r="V19" i="186"/>
  <c r="U19" i="186" s="1"/>
  <c r="V18" i="186"/>
  <c r="U18" i="186" s="1"/>
  <c r="V17" i="186"/>
  <c r="U17" i="186" s="1"/>
  <c r="V16" i="186"/>
  <c r="U16" i="186" s="1"/>
  <c r="V15" i="186"/>
  <c r="U15" i="186" s="1"/>
  <c r="V14" i="186"/>
  <c r="U14" i="186" s="1"/>
  <c r="V31" i="185"/>
  <c r="U31" i="185" s="1"/>
  <c r="V30" i="185"/>
  <c r="U30" i="185" s="1"/>
  <c r="V29" i="185"/>
  <c r="U29" i="185" s="1"/>
  <c r="V28" i="185"/>
  <c r="U28" i="185" s="1"/>
  <c r="V27" i="185"/>
  <c r="U27" i="185" s="1"/>
  <c r="V26" i="185"/>
  <c r="U26" i="185" s="1"/>
  <c r="V25" i="185"/>
  <c r="U25" i="185" s="1"/>
  <c r="V24" i="185"/>
  <c r="U24" i="185" s="1"/>
  <c r="V23" i="185"/>
  <c r="U23" i="185" s="1"/>
  <c r="V22" i="185"/>
  <c r="U22" i="185" s="1"/>
  <c r="V21" i="185"/>
  <c r="U21" i="185" s="1"/>
  <c r="V20" i="185"/>
  <c r="U20" i="185" s="1"/>
  <c r="V19" i="185"/>
  <c r="U19" i="185" s="1"/>
  <c r="V18" i="185"/>
  <c r="U18" i="185" s="1"/>
  <c r="V17" i="185"/>
  <c r="U17" i="185" s="1"/>
  <c r="V16" i="185"/>
  <c r="U16" i="185" s="1"/>
  <c r="V15" i="185"/>
  <c r="U15" i="185" s="1"/>
  <c r="V14" i="185"/>
  <c r="U14" i="185" s="1"/>
  <c r="V31" i="184"/>
  <c r="U31" i="184" s="1"/>
  <c r="V30" i="184"/>
  <c r="U30" i="184" s="1"/>
  <c r="V29" i="184"/>
  <c r="U29" i="184" s="1"/>
  <c r="V28" i="184"/>
  <c r="U28" i="184" s="1"/>
  <c r="V27" i="184"/>
  <c r="U27" i="184" s="1"/>
  <c r="V26" i="184"/>
  <c r="U26" i="184" s="1"/>
  <c r="V25" i="184"/>
  <c r="U25" i="184" s="1"/>
  <c r="V24" i="184"/>
  <c r="U24" i="184" s="1"/>
  <c r="V23" i="184"/>
  <c r="U23" i="184" s="1"/>
  <c r="V22" i="184"/>
  <c r="U22" i="184" s="1"/>
  <c r="V21" i="184"/>
  <c r="U21" i="184" s="1"/>
  <c r="V20" i="184"/>
  <c r="U20" i="184" s="1"/>
  <c r="V19" i="184"/>
  <c r="U19" i="184" s="1"/>
  <c r="V18" i="184"/>
  <c r="U18" i="184" s="1"/>
  <c r="V17" i="184"/>
  <c r="U17" i="184" s="1"/>
  <c r="V16" i="184"/>
  <c r="U16" i="184" s="1"/>
  <c r="V15" i="184"/>
  <c r="U15" i="184" s="1"/>
  <c r="V14" i="184"/>
  <c r="U14" i="184" s="1"/>
  <c r="V31" i="183"/>
  <c r="U31" i="183" s="1"/>
  <c r="V30" i="183"/>
  <c r="U30" i="183" s="1"/>
  <c r="V29" i="183"/>
  <c r="U29" i="183" s="1"/>
  <c r="V28" i="183"/>
  <c r="U28" i="183" s="1"/>
  <c r="V27" i="183"/>
  <c r="U27" i="183" s="1"/>
  <c r="V26" i="183"/>
  <c r="U26" i="183" s="1"/>
  <c r="V25" i="183"/>
  <c r="U25" i="183" s="1"/>
  <c r="V24" i="183"/>
  <c r="U24" i="183" s="1"/>
  <c r="V23" i="183"/>
  <c r="U23" i="183" s="1"/>
  <c r="V22" i="183"/>
  <c r="U22" i="183" s="1"/>
  <c r="V21" i="183"/>
  <c r="U21" i="183" s="1"/>
  <c r="V20" i="183"/>
  <c r="U20" i="183" s="1"/>
  <c r="V19" i="183"/>
  <c r="U19" i="183" s="1"/>
  <c r="V18" i="183"/>
  <c r="U18" i="183" s="1"/>
  <c r="V17" i="183"/>
  <c r="U17" i="183" s="1"/>
  <c r="V16" i="183"/>
  <c r="U16" i="183" s="1"/>
  <c r="V15" i="183"/>
  <c r="U15" i="183" s="1"/>
  <c r="V14" i="183"/>
  <c r="U14" i="183" s="1"/>
  <c r="V31" i="182"/>
  <c r="U31" i="182" s="1"/>
  <c r="V30" i="182"/>
  <c r="U30" i="182" s="1"/>
  <c r="V29" i="182"/>
  <c r="U29" i="182" s="1"/>
  <c r="V28" i="182"/>
  <c r="U28" i="182" s="1"/>
  <c r="V27" i="182"/>
  <c r="U27" i="182" s="1"/>
  <c r="V26" i="182"/>
  <c r="U26" i="182" s="1"/>
  <c r="V25" i="182"/>
  <c r="U25" i="182" s="1"/>
  <c r="V24" i="182"/>
  <c r="U24" i="182" s="1"/>
  <c r="V23" i="182"/>
  <c r="U23" i="182" s="1"/>
  <c r="V22" i="182"/>
  <c r="U22" i="182" s="1"/>
  <c r="V21" i="182"/>
  <c r="U21" i="182" s="1"/>
  <c r="V20" i="182"/>
  <c r="U20" i="182" s="1"/>
  <c r="V19" i="182"/>
  <c r="U19" i="182" s="1"/>
  <c r="V18" i="182"/>
  <c r="U18" i="182" s="1"/>
  <c r="V17" i="182"/>
  <c r="U17" i="182" s="1"/>
  <c r="V16" i="182"/>
  <c r="U16" i="182" s="1"/>
  <c r="V15" i="182"/>
  <c r="U15" i="182" s="1"/>
  <c r="V14" i="182"/>
  <c r="U14" i="182" s="1"/>
  <c r="V31" i="181"/>
  <c r="U31" i="181" s="1"/>
  <c r="V30" i="181"/>
  <c r="U30" i="181" s="1"/>
  <c r="V29" i="181"/>
  <c r="U29" i="181" s="1"/>
  <c r="V28" i="181"/>
  <c r="U28" i="181" s="1"/>
  <c r="V27" i="181"/>
  <c r="U27" i="181" s="1"/>
  <c r="V26" i="181"/>
  <c r="U26" i="181" s="1"/>
  <c r="V25" i="181"/>
  <c r="U25" i="181" s="1"/>
  <c r="V24" i="181"/>
  <c r="U24" i="181" s="1"/>
  <c r="V23" i="181"/>
  <c r="U23" i="181" s="1"/>
  <c r="V22" i="181"/>
  <c r="U22" i="181" s="1"/>
  <c r="V21" i="181"/>
  <c r="U21" i="181" s="1"/>
  <c r="V20" i="181"/>
  <c r="U20" i="181" s="1"/>
  <c r="V19" i="181"/>
  <c r="U19" i="181" s="1"/>
  <c r="V18" i="181"/>
  <c r="U18" i="181" s="1"/>
  <c r="V17" i="181"/>
  <c r="U17" i="181" s="1"/>
  <c r="V16" i="181"/>
  <c r="U16" i="181" s="1"/>
  <c r="V15" i="181"/>
  <c r="U15" i="181" s="1"/>
  <c r="V14" i="181"/>
  <c r="U14" i="181" s="1"/>
  <c r="V31" i="180"/>
  <c r="U31" i="180" s="1"/>
  <c r="V30" i="180"/>
  <c r="U30" i="180" s="1"/>
  <c r="V29" i="180"/>
  <c r="U29" i="180" s="1"/>
  <c r="V28" i="180"/>
  <c r="U28" i="180" s="1"/>
  <c r="V27" i="180"/>
  <c r="U27" i="180" s="1"/>
  <c r="V26" i="180"/>
  <c r="U26" i="180" s="1"/>
  <c r="V25" i="180"/>
  <c r="U25" i="180" s="1"/>
  <c r="V24" i="180"/>
  <c r="U24" i="180" s="1"/>
  <c r="V23" i="180"/>
  <c r="U23" i="180" s="1"/>
  <c r="V22" i="180"/>
  <c r="U22" i="180" s="1"/>
  <c r="V21" i="180"/>
  <c r="U21" i="180" s="1"/>
  <c r="V20" i="180"/>
  <c r="U20" i="180" s="1"/>
  <c r="V19" i="180"/>
  <c r="U19" i="180"/>
  <c r="V18" i="180"/>
  <c r="U18" i="180" s="1"/>
  <c r="V17" i="180"/>
  <c r="U17" i="180" s="1"/>
  <c r="V16" i="180"/>
  <c r="U16" i="180" s="1"/>
  <c r="V15" i="180"/>
  <c r="U15" i="180" s="1"/>
  <c r="V14" i="180"/>
  <c r="U14" i="180" s="1"/>
  <c r="V31" i="179"/>
  <c r="U31" i="179" s="1"/>
  <c r="V30" i="179"/>
  <c r="U30" i="179" s="1"/>
  <c r="V29" i="179"/>
  <c r="U29" i="179" s="1"/>
  <c r="V28" i="179"/>
  <c r="U28" i="179" s="1"/>
  <c r="V27" i="179"/>
  <c r="U27" i="179" s="1"/>
  <c r="V26" i="179"/>
  <c r="U26" i="179" s="1"/>
  <c r="V25" i="179"/>
  <c r="U25" i="179" s="1"/>
  <c r="V24" i="179"/>
  <c r="U24" i="179" s="1"/>
  <c r="V23" i="179"/>
  <c r="U23" i="179" s="1"/>
  <c r="V22" i="179"/>
  <c r="U22" i="179" s="1"/>
  <c r="V21" i="179"/>
  <c r="U21" i="179" s="1"/>
  <c r="V20" i="179"/>
  <c r="U20" i="179" s="1"/>
  <c r="V19" i="179"/>
  <c r="U19" i="179" s="1"/>
  <c r="V18" i="179"/>
  <c r="U18" i="179" s="1"/>
  <c r="V17" i="179"/>
  <c r="U17" i="179" s="1"/>
  <c r="V16" i="179"/>
  <c r="U16" i="179" s="1"/>
  <c r="V15" i="179"/>
  <c r="U15" i="179" s="1"/>
  <c r="V14" i="179"/>
  <c r="U14" i="179" s="1"/>
  <c r="V31" i="178"/>
  <c r="U31" i="178" s="1"/>
  <c r="V30" i="178"/>
  <c r="U30" i="178" s="1"/>
  <c r="V29" i="178"/>
  <c r="U29" i="178" s="1"/>
  <c r="V28" i="178"/>
  <c r="U28" i="178" s="1"/>
  <c r="V27" i="178"/>
  <c r="U27" i="178" s="1"/>
  <c r="V26" i="178"/>
  <c r="U26" i="178" s="1"/>
  <c r="V25" i="178"/>
  <c r="U25" i="178" s="1"/>
  <c r="V24" i="178"/>
  <c r="U24" i="178" s="1"/>
  <c r="V23" i="178"/>
  <c r="U23" i="178" s="1"/>
  <c r="V22" i="178"/>
  <c r="U22" i="178" s="1"/>
  <c r="V21" i="178"/>
  <c r="U21" i="178" s="1"/>
  <c r="V20" i="178"/>
  <c r="U20" i="178" s="1"/>
  <c r="V19" i="178"/>
  <c r="U19" i="178" s="1"/>
  <c r="V18" i="178"/>
  <c r="U18" i="178" s="1"/>
  <c r="V17" i="178"/>
  <c r="U17" i="178" s="1"/>
  <c r="V16" i="178"/>
  <c r="U16" i="178" s="1"/>
  <c r="V15" i="178"/>
  <c r="U15" i="178" s="1"/>
  <c r="V14" i="178"/>
  <c r="U14" i="178" s="1"/>
  <c r="V31" i="177"/>
  <c r="U31" i="177" s="1"/>
  <c r="V30" i="177"/>
  <c r="U30" i="177" s="1"/>
  <c r="V29" i="177"/>
  <c r="U29" i="177" s="1"/>
  <c r="V28" i="177"/>
  <c r="U28" i="177" s="1"/>
  <c r="V27" i="177"/>
  <c r="U27" i="177" s="1"/>
  <c r="V26" i="177"/>
  <c r="U26" i="177" s="1"/>
  <c r="V25" i="177"/>
  <c r="U25" i="177" s="1"/>
  <c r="V24" i="177"/>
  <c r="U24" i="177" s="1"/>
  <c r="V23" i="177"/>
  <c r="U23" i="177" s="1"/>
  <c r="V22" i="177"/>
  <c r="U22" i="177" s="1"/>
  <c r="V21" i="177"/>
  <c r="U21" i="177" s="1"/>
  <c r="V20" i="177"/>
  <c r="U20" i="177" s="1"/>
  <c r="V19" i="177"/>
  <c r="U19" i="177" s="1"/>
  <c r="V18" i="177"/>
  <c r="U18" i="177" s="1"/>
  <c r="V17" i="177"/>
  <c r="U17" i="177" s="1"/>
  <c r="V16" i="177"/>
  <c r="U16" i="177" s="1"/>
  <c r="V15" i="177"/>
  <c r="U15" i="177" s="1"/>
  <c r="V14" i="177"/>
  <c r="U14" i="177" s="1"/>
  <c r="V31" i="176"/>
  <c r="U31" i="176" s="1"/>
  <c r="V30" i="176"/>
  <c r="U30" i="176" s="1"/>
  <c r="V29" i="176"/>
  <c r="U29" i="176" s="1"/>
  <c r="V28" i="176"/>
  <c r="U28" i="176" s="1"/>
  <c r="V27" i="176"/>
  <c r="U27" i="176" s="1"/>
  <c r="V26" i="176"/>
  <c r="U26" i="176" s="1"/>
  <c r="V25" i="176"/>
  <c r="U25" i="176" s="1"/>
  <c r="V24" i="176"/>
  <c r="U24" i="176" s="1"/>
  <c r="V23" i="176"/>
  <c r="U23" i="176" s="1"/>
  <c r="V22" i="176"/>
  <c r="U22" i="176" s="1"/>
  <c r="V21" i="176"/>
  <c r="U21" i="176" s="1"/>
  <c r="V20" i="176"/>
  <c r="U20" i="176" s="1"/>
  <c r="V19" i="176"/>
  <c r="U19" i="176" s="1"/>
  <c r="V18" i="176"/>
  <c r="U18" i="176" s="1"/>
  <c r="V17" i="176"/>
  <c r="U17" i="176"/>
  <c r="V16" i="176"/>
  <c r="U16" i="176" s="1"/>
  <c r="V15" i="176"/>
  <c r="U15" i="176" s="1"/>
  <c r="V14" i="176"/>
  <c r="U14" i="176" s="1"/>
  <c r="V31" i="175"/>
  <c r="U31" i="175" s="1"/>
  <c r="V30" i="175"/>
  <c r="U30" i="175" s="1"/>
  <c r="V29" i="175"/>
  <c r="U29" i="175" s="1"/>
  <c r="V28" i="175"/>
  <c r="U28" i="175" s="1"/>
  <c r="V27" i="175"/>
  <c r="U27" i="175" s="1"/>
  <c r="V26" i="175"/>
  <c r="U26" i="175" s="1"/>
  <c r="V25" i="175"/>
  <c r="U25" i="175" s="1"/>
  <c r="V24" i="175"/>
  <c r="U24" i="175" s="1"/>
  <c r="V23" i="175"/>
  <c r="U23" i="175" s="1"/>
  <c r="V22" i="175"/>
  <c r="U22" i="175" s="1"/>
  <c r="V21" i="175"/>
  <c r="U21" i="175" s="1"/>
  <c r="V20" i="175"/>
  <c r="U20" i="175" s="1"/>
  <c r="V19" i="175"/>
  <c r="U19" i="175" s="1"/>
  <c r="V18" i="175"/>
  <c r="U18" i="175" s="1"/>
  <c r="V17" i="175"/>
  <c r="U17" i="175" s="1"/>
  <c r="V16" i="175"/>
  <c r="U16" i="175" s="1"/>
  <c r="V15" i="175"/>
  <c r="U15" i="175" s="1"/>
  <c r="V14" i="175"/>
  <c r="U14" i="175" s="1"/>
  <c r="V31" i="174"/>
  <c r="U31" i="174" s="1"/>
  <c r="V30" i="174"/>
  <c r="U30" i="174" s="1"/>
  <c r="V29" i="174"/>
  <c r="U29" i="174" s="1"/>
  <c r="V28" i="174"/>
  <c r="U28" i="174" s="1"/>
  <c r="V27" i="174"/>
  <c r="U27" i="174" s="1"/>
  <c r="V26" i="174"/>
  <c r="U26" i="174" s="1"/>
  <c r="V25" i="174"/>
  <c r="U25" i="174" s="1"/>
  <c r="V24" i="174"/>
  <c r="U24" i="174" s="1"/>
  <c r="V23" i="174"/>
  <c r="U23" i="174" s="1"/>
  <c r="V22" i="174"/>
  <c r="U22" i="174" s="1"/>
  <c r="V21" i="174"/>
  <c r="U21" i="174" s="1"/>
  <c r="V20" i="174"/>
  <c r="U20" i="174" s="1"/>
  <c r="V19" i="174"/>
  <c r="U19" i="174" s="1"/>
  <c r="V18" i="174"/>
  <c r="U18" i="174" s="1"/>
  <c r="V17" i="174"/>
  <c r="U17" i="174" s="1"/>
  <c r="V16" i="174"/>
  <c r="U16" i="174" s="1"/>
  <c r="V15" i="174"/>
  <c r="U15" i="174" s="1"/>
  <c r="V14" i="174"/>
  <c r="U14" i="174" s="1"/>
  <c r="V31" i="173"/>
  <c r="U31" i="173" s="1"/>
  <c r="V30" i="173"/>
  <c r="U30" i="173" s="1"/>
  <c r="V29" i="173"/>
  <c r="U29" i="173" s="1"/>
  <c r="V28" i="173"/>
  <c r="U28" i="173" s="1"/>
  <c r="V27" i="173"/>
  <c r="U27" i="173" s="1"/>
  <c r="V26" i="173"/>
  <c r="U26" i="173" s="1"/>
  <c r="V25" i="173"/>
  <c r="U25" i="173" s="1"/>
  <c r="V24" i="173"/>
  <c r="U24" i="173" s="1"/>
  <c r="V23" i="173"/>
  <c r="U23" i="173" s="1"/>
  <c r="V22" i="173"/>
  <c r="U22" i="173" s="1"/>
  <c r="V21" i="173"/>
  <c r="U21" i="173" s="1"/>
  <c r="V20" i="173"/>
  <c r="U20" i="173" s="1"/>
  <c r="V19" i="173"/>
  <c r="U19" i="173" s="1"/>
  <c r="V18" i="173"/>
  <c r="U18" i="173" s="1"/>
  <c r="V17" i="173"/>
  <c r="U17" i="173" s="1"/>
  <c r="V16" i="173"/>
  <c r="U16" i="173" s="1"/>
  <c r="V15" i="173"/>
  <c r="U15" i="173" s="1"/>
  <c r="V14" i="173"/>
  <c r="U14" i="173" s="1"/>
  <c r="V31" i="172"/>
  <c r="U31" i="172" s="1"/>
  <c r="V30" i="172"/>
  <c r="U30" i="172" s="1"/>
  <c r="V29" i="172"/>
  <c r="U29" i="172" s="1"/>
  <c r="V28" i="172"/>
  <c r="U28" i="172" s="1"/>
  <c r="V27" i="172"/>
  <c r="U27" i="172" s="1"/>
  <c r="V26" i="172"/>
  <c r="U26" i="172" s="1"/>
  <c r="V25" i="172"/>
  <c r="U25" i="172" s="1"/>
  <c r="V24" i="172"/>
  <c r="U24" i="172" s="1"/>
  <c r="V23" i="172"/>
  <c r="U23" i="172" s="1"/>
  <c r="V22" i="172"/>
  <c r="U22" i="172" s="1"/>
  <c r="V21" i="172"/>
  <c r="U21" i="172" s="1"/>
  <c r="V20" i="172"/>
  <c r="U20" i="172" s="1"/>
  <c r="V19" i="172"/>
  <c r="U19" i="172" s="1"/>
  <c r="V18" i="172"/>
  <c r="U18" i="172" s="1"/>
  <c r="V17" i="172"/>
  <c r="U17" i="172" s="1"/>
  <c r="V16" i="172"/>
  <c r="U16" i="172" s="1"/>
  <c r="V15" i="172"/>
  <c r="U15" i="172" s="1"/>
  <c r="V14" i="172"/>
  <c r="U14" i="172" s="1"/>
  <c r="V31" i="171"/>
  <c r="U31" i="171" s="1"/>
  <c r="V30" i="171"/>
  <c r="U30" i="171" s="1"/>
  <c r="V29" i="171"/>
  <c r="U29" i="171" s="1"/>
  <c r="V28" i="171"/>
  <c r="U28" i="171" s="1"/>
  <c r="V27" i="171"/>
  <c r="U27" i="171" s="1"/>
  <c r="V26" i="171"/>
  <c r="U26" i="171" s="1"/>
  <c r="V25" i="171"/>
  <c r="U25" i="171" s="1"/>
  <c r="V24" i="171"/>
  <c r="U24" i="171" s="1"/>
  <c r="V23" i="171"/>
  <c r="U23" i="171" s="1"/>
  <c r="V22" i="171"/>
  <c r="U22" i="171" s="1"/>
  <c r="V21" i="171"/>
  <c r="U21" i="171" s="1"/>
  <c r="V20" i="171"/>
  <c r="U20" i="171" s="1"/>
  <c r="V19" i="171"/>
  <c r="U19" i="171" s="1"/>
  <c r="V18" i="171"/>
  <c r="U18" i="171" s="1"/>
  <c r="V17" i="171"/>
  <c r="U17" i="171" s="1"/>
  <c r="V16" i="171"/>
  <c r="U16" i="171" s="1"/>
  <c r="V15" i="171"/>
  <c r="U15" i="171" s="1"/>
  <c r="V14" i="171"/>
  <c r="U14" i="171" s="1"/>
  <c r="V31" i="170"/>
  <c r="U31" i="170" s="1"/>
  <c r="V30" i="170"/>
  <c r="U30" i="170" s="1"/>
  <c r="V29" i="170"/>
  <c r="U29" i="170" s="1"/>
  <c r="V28" i="170"/>
  <c r="U28" i="170" s="1"/>
  <c r="V27" i="170"/>
  <c r="U27" i="170" s="1"/>
  <c r="V26" i="170"/>
  <c r="U26" i="170" s="1"/>
  <c r="V25" i="170"/>
  <c r="U25" i="170" s="1"/>
  <c r="V24" i="170"/>
  <c r="U24" i="170" s="1"/>
  <c r="V23" i="170"/>
  <c r="U23" i="170" s="1"/>
  <c r="V22" i="170"/>
  <c r="U22" i="170" s="1"/>
  <c r="V21" i="170"/>
  <c r="U21" i="170" s="1"/>
  <c r="V20" i="170"/>
  <c r="U20" i="170" s="1"/>
  <c r="V19" i="170"/>
  <c r="U19" i="170" s="1"/>
  <c r="V18" i="170"/>
  <c r="U18" i="170" s="1"/>
  <c r="V17" i="170"/>
  <c r="U17" i="170" s="1"/>
  <c r="V16" i="170"/>
  <c r="U16" i="170" s="1"/>
  <c r="V15" i="170"/>
  <c r="U15" i="170" s="1"/>
  <c r="V14" i="170"/>
  <c r="U14" i="170" s="1"/>
  <c r="V31" i="169"/>
  <c r="U31" i="169" s="1"/>
  <c r="V30" i="169"/>
  <c r="U30" i="169" s="1"/>
  <c r="V29" i="169"/>
  <c r="U29" i="169" s="1"/>
  <c r="V28" i="169"/>
  <c r="U28" i="169" s="1"/>
  <c r="V27" i="169"/>
  <c r="U27" i="169" s="1"/>
  <c r="V26" i="169"/>
  <c r="U26" i="169" s="1"/>
  <c r="V25" i="169"/>
  <c r="U25" i="169" s="1"/>
  <c r="V24" i="169"/>
  <c r="U24" i="169" s="1"/>
  <c r="V23" i="169"/>
  <c r="U23" i="169" s="1"/>
  <c r="V22" i="169"/>
  <c r="U22" i="169" s="1"/>
  <c r="V21" i="169"/>
  <c r="U21" i="169" s="1"/>
  <c r="V20" i="169"/>
  <c r="U20" i="169" s="1"/>
  <c r="V19" i="169"/>
  <c r="U19" i="169" s="1"/>
  <c r="V18" i="169"/>
  <c r="U18" i="169" s="1"/>
  <c r="V17" i="169"/>
  <c r="U17" i="169" s="1"/>
  <c r="V16" i="169"/>
  <c r="U16" i="169" s="1"/>
  <c r="V15" i="169"/>
  <c r="U15" i="169" s="1"/>
  <c r="V14" i="169"/>
  <c r="U14" i="169" s="1"/>
  <c r="V31" i="168"/>
  <c r="U31" i="168" s="1"/>
  <c r="V30" i="168"/>
  <c r="U30" i="168" s="1"/>
  <c r="V29" i="168"/>
  <c r="U29" i="168" s="1"/>
  <c r="V28" i="168"/>
  <c r="U28" i="168" s="1"/>
  <c r="V27" i="168"/>
  <c r="U27" i="168" s="1"/>
  <c r="V26" i="168"/>
  <c r="U26" i="168" s="1"/>
  <c r="V25" i="168"/>
  <c r="U25" i="168" s="1"/>
  <c r="V24" i="168"/>
  <c r="U24" i="168"/>
  <c r="V23" i="168"/>
  <c r="U23" i="168" s="1"/>
  <c r="V22" i="168"/>
  <c r="U22" i="168" s="1"/>
  <c r="V21" i="168"/>
  <c r="U21" i="168" s="1"/>
  <c r="V20" i="168"/>
  <c r="U20" i="168" s="1"/>
  <c r="V19" i="168"/>
  <c r="U19" i="168" s="1"/>
  <c r="V18" i="168"/>
  <c r="U18" i="168" s="1"/>
  <c r="V17" i="168"/>
  <c r="U17" i="168" s="1"/>
  <c r="V16" i="168"/>
  <c r="U16" i="168" s="1"/>
  <c r="V15" i="168"/>
  <c r="U15" i="168" s="1"/>
  <c r="V14" i="168"/>
  <c r="U14" i="168" s="1"/>
  <c r="V31" i="167"/>
  <c r="U31" i="167" s="1"/>
  <c r="V30" i="167"/>
  <c r="U30" i="167" s="1"/>
  <c r="V29" i="167"/>
  <c r="U29" i="167" s="1"/>
  <c r="V28" i="167"/>
  <c r="U28" i="167" s="1"/>
  <c r="V27" i="167"/>
  <c r="U27" i="167" s="1"/>
  <c r="V26" i="167"/>
  <c r="U26" i="167" s="1"/>
  <c r="V25" i="167"/>
  <c r="U25" i="167" s="1"/>
  <c r="V24" i="167"/>
  <c r="U24" i="167" s="1"/>
  <c r="V23" i="167"/>
  <c r="U23" i="167" s="1"/>
  <c r="V22" i="167"/>
  <c r="U22" i="167" s="1"/>
  <c r="V21" i="167"/>
  <c r="U21" i="167" s="1"/>
  <c r="V20" i="167"/>
  <c r="U20" i="167" s="1"/>
  <c r="V19" i="167"/>
  <c r="U19" i="167" s="1"/>
  <c r="V18" i="167"/>
  <c r="U18" i="167" s="1"/>
  <c r="V17" i="167"/>
  <c r="U17" i="167" s="1"/>
  <c r="V16" i="167"/>
  <c r="U16" i="167" s="1"/>
  <c r="V15" i="167"/>
  <c r="U15" i="167" s="1"/>
  <c r="V14" i="167"/>
  <c r="U14" i="167" s="1"/>
  <c r="V31" i="166"/>
  <c r="U31" i="166" s="1"/>
  <c r="V30" i="166"/>
  <c r="U30" i="166" s="1"/>
  <c r="V29" i="166"/>
  <c r="U29" i="166" s="1"/>
  <c r="V28" i="166"/>
  <c r="U28" i="166" s="1"/>
  <c r="V27" i="166"/>
  <c r="U27" i="166" s="1"/>
  <c r="V26" i="166"/>
  <c r="U26" i="166" s="1"/>
  <c r="V25" i="166"/>
  <c r="U25" i="166" s="1"/>
  <c r="V24" i="166"/>
  <c r="U24" i="166" s="1"/>
  <c r="V23" i="166"/>
  <c r="U23" i="166" s="1"/>
  <c r="V22" i="166"/>
  <c r="U22" i="166" s="1"/>
  <c r="V21" i="166"/>
  <c r="U21" i="166" s="1"/>
  <c r="V20" i="166"/>
  <c r="U20" i="166" s="1"/>
  <c r="V19" i="166"/>
  <c r="U19" i="166" s="1"/>
  <c r="V18" i="166"/>
  <c r="U18" i="166" s="1"/>
  <c r="V17" i="166"/>
  <c r="U17" i="166" s="1"/>
  <c r="V16" i="166"/>
  <c r="U16" i="166" s="1"/>
  <c r="V15" i="166"/>
  <c r="U15" i="166" s="1"/>
  <c r="V14" i="166"/>
  <c r="U14" i="166" s="1"/>
  <c r="V31" i="165"/>
  <c r="U31" i="165" s="1"/>
  <c r="V30" i="165"/>
  <c r="U30" i="165" s="1"/>
  <c r="V29" i="165"/>
  <c r="U29" i="165" s="1"/>
  <c r="V28" i="165"/>
  <c r="U28" i="165" s="1"/>
  <c r="V27" i="165"/>
  <c r="U27" i="165" s="1"/>
  <c r="V26" i="165"/>
  <c r="U26" i="165" s="1"/>
  <c r="V25" i="165"/>
  <c r="U25" i="165" s="1"/>
  <c r="V24" i="165"/>
  <c r="U24" i="165" s="1"/>
  <c r="V23" i="165"/>
  <c r="U23" i="165" s="1"/>
  <c r="V22" i="165"/>
  <c r="U22" i="165" s="1"/>
  <c r="V21" i="165"/>
  <c r="U21" i="165" s="1"/>
  <c r="V20" i="165"/>
  <c r="U20" i="165" s="1"/>
  <c r="V19" i="165"/>
  <c r="U19" i="165" s="1"/>
  <c r="V18" i="165"/>
  <c r="U18" i="165" s="1"/>
  <c r="V17" i="165"/>
  <c r="U17" i="165" s="1"/>
  <c r="V16" i="165"/>
  <c r="U16" i="165" s="1"/>
  <c r="V15" i="165"/>
  <c r="U15" i="165" s="1"/>
  <c r="V14" i="165"/>
  <c r="U14" i="165" s="1"/>
  <c r="V31" i="164"/>
  <c r="U31" i="164" s="1"/>
  <c r="V30" i="164"/>
  <c r="U30" i="164" s="1"/>
  <c r="V29" i="164"/>
  <c r="U29" i="164" s="1"/>
  <c r="V28" i="164"/>
  <c r="U28" i="164" s="1"/>
  <c r="V27" i="164"/>
  <c r="U27" i="164" s="1"/>
  <c r="V26" i="164"/>
  <c r="U26" i="164" s="1"/>
  <c r="V25" i="164"/>
  <c r="U25" i="164" s="1"/>
  <c r="V24" i="164"/>
  <c r="U24" i="164" s="1"/>
  <c r="V23" i="164"/>
  <c r="U23" i="164" s="1"/>
  <c r="V22" i="164"/>
  <c r="U22" i="164" s="1"/>
  <c r="V21" i="164"/>
  <c r="U21" i="164" s="1"/>
  <c r="V20" i="164"/>
  <c r="U20" i="164" s="1"/>
  <c r="V19" i="164"/>
  <c r="U19" i="164" s="1"/>
  <c r="V18" i="164"/>
  <c r="U18" i="164" s="1"/>
  <c r="V17" i="164"/>
  <c r="U17" i="164" s="1"/>
  <c r="V16" i="164"/>
  <c r="U16" i="164" s="1"/>
  <c r="V15" i="164"/>
  <c r="U15" i="164" s="1"/>
  <c r="V14" i="164"/>
  <c r="U14" i="164" s="1"/>
  <c r="V31" i="163"/>
  <c r="U31" i="163" s="1"/>
  <c r="V30" i="163"/>
  <c r="U30" i="163" s="1"/>
  <c r="V29" i="163"/>
  <c r="U29" i="163" s="1"/>
  <c r="V28" i="163"/>
  <c r="U28" i="163" s="1"/>
  <c r="V27" i="163"/>
  <c r="U27" i="163" s="1"/>
  <c r="V26" i="163"/>
  <c r="U26" i="163" s="1"/>
  <c r="V25" i="163"/>
  <c r="U25" i="163" s="1"/>
  <c r="V24" i="163"/>
  <c r="U24" i="163" s="1"/>
  <c r="V23" i="163"/>
  <c r="U23" i="163" s="1"/>
  <c r="V22" i="163"/>
  <c r="U22" i="163" s="1"/>
  <c r="V21" i="163"/>
  <c r="U21" i="163" s="1"/>
  <c r="V20" i="163"/>
  <c r="U20" i="163" s="1"/>
  <c r="V19" i="163"/>
  <c r="U19" i="163" s="1"/>
  <c r="V18" i="163"/>
  <c r="U18" i="163" s="1"/>
  <c r="V17" i="163"/>
  <c r="U17" i="163" s="1"/>
  <c r="V16" i="163"/>
  <c r="U16" i="163" s="1"/>
  <c r="V15" i="163"/>
  <c r="U15" i="163" s="1"/>
  <c r="V14" i="163"/>
  <c r="U14" i="163" s="1"/>
  <c r="V31" i="162"/>
  <c r="U31" i="162" s="1"/>
  <c r="V30" i="162"/>
  <c r="U30" i="162" s="1"/>
  <c r="V29" i="162"/>
  <c r="U29" i="162" s="1"/>
  <c r="V28" i="162"/>
  <c r="U28" i="162" s="1"/>
  <c r="V27" i="162"/>
  <c r="U27" i="162" s="1"/>
  <c r="V26" i="162"/>
  <c r="U26" i="162" s="1"/>
  <c r="V25" i="162"/>
  <c r="U25" i="162" s="1"/>
  <c r="V24" i="162"/>
  <c r="U24" i="162" s="1"/>
  <c r="V23" i="162"/>
  <c r="U23" i="162" s="1"/>
  <c r="V22" i="162"/>
  <c r="U22" i="162" s="1"/>
  <c r="V21" i="162"/>
  <c r="U21" i="162" s="1"/>
  <c r="V20" i="162"/>
  <c r="U20" i="162" s="1"/>
  <c r="V19" i="162"/>
  <c r="U19" i="162" s="1"/>
  <c r="V18" i="162"/>
  <c r="U18" i="162" s="1"/>
  <c r="V17" i="162"/>
  <c r="U17" i="162" s="1"/>
  <c r="V16" i="162"/>
  <c r="U16" i="162" s="1"/>
  <c r="V15" i="162"/>
  <c r="U15" i="162" s="1"/>
  <c r="V14" i="162"/>
  <c r="U14" i="162" s="1"/>
  <c r="V31" i="161"/>
  <c r="U31" i="161" s="1"/>
  <c r="V30" i="161"/>
  <c r="U30" i="161" s="1"/>
  <c r="V29" i="161"/>
  <c r="U29" i="161" s="1"/>
  <c r="V28" i="161"/>
  <c r="U28" i="161" s="1"/>
  <c r="V27" i="161"/>
  <c r="U27" i="161" s="1"/>
  <c r="V26" i="161"/>
  <c r="U26" i="161" s="1"/>
  <c r="V25" i="161"/>
  <c r="U25" i="161" s="1"/>
  <c r="V24" i="161"/>
  <c r="U24" i="161" s="1"/>
  <c r="V23" i="161"/>
  <c r="U23" i="161" s="1"/>
  <c r="V22" i="161"/>
  <c r="U22" i="161" s="1"/>
  <c r="V21" i="161"/>
  <c r="U21" i="161" s="1"/>
  <c r="V20" i="161"/>
  <c r="U20" i="161" s="1"/>
  <c r="V19" i="161"/>
  <c r="U19" i="161" s="1"/>
  <c r="V18" i="161"/>
  <c r="U18" i="161" s="1"/>
  <c r="V17" i="161"/>
  <c r="U17" i="161" s="1"/>
  <c r="V16" i="161"/>
  <c r="U16" i="161" s="1"/>
  <c r="V15" i="161"/>
  <c r="U15" i="161" s="1"/>
  <c r="V14" i="161"/>
  <c r="U14" i="161" s="1"/>
  <c r="V31" i="160"/>
  <c r="U31" i="160" s="1"/>
  <c r="V30" i="160"/>
  <c r="U30" i="160" s="1"/>
  <c r="V29" i="160"/>
  <c r="U29" i="160" s="1"/>
  <c r="V28" i="160"/>
  <c r="U28" i="160" s="1"/>
  <c r="V27" i="160"/>
  <c r="U27" i="160" s="1"/>
  <c r="V26" i="160"/>
  <c r="U26" i="160" s="1"/>
  <c r="V25" i="160"/>
  <c r="U25" i="160" s="1"/>
  <c r="V24" i="160"/>
  <c r="U24" i="160" s="1"/>
  <c r="V23" i="160"/>
  <c r="U23" i="160" s="1"/>
  <c r="V22" i="160"/>
  <c r="U22" i="160" s="1"/>
  <c r="V21" i="160"/>
  <c r="U21" i="160" s="1"/>
  <c r="V20" i="160"/>
  <c r="U20" i="160" s="1"/>
  <c r="V19" i="160"/>
  <c r="U19" i="160" s="1"/>
  <c r="V18" i="160"/>
  <c r="U18" i="160" s="1"/>
  <c r="V17" i="160"/>
  <c r="U17" i="160" s="1"/>
  <c r="V16" i="160"/>
  <c r="U16" i="160" s="1"/>
  <c r="V15" i="160"/>
  <c r="U15" i="160" s="1"/>
  <c r="V14" i="160"/>
  <c r="U14" i="160" s="1"/>
  <c r="V31" i="119"/>
  <c r="U31" i="119" s="1"/>
  <c r="V30" i="119"/>
  <c r="U30" i="119" s="1"/>
  <c r="V29" i="119"/>
  <c r="U29" i="119" s="1"/>
  <c r="V28" i="119"/>
  <c r="U28" i="119" s="1"/>
  <c r="V27" i="119"/>
  <c r="U27" i="119" s="1"/>
  <c r="V26" i="119"/>
  <c r="U26" i="119" s="1"/>
  <c r="V25" i="119"/>
  <c r="U25" i="119" s="1"/>
  <c r="V24" i="119"/>
  <c r="U24" i="119" s="1"/>
  <c r="V23" i="119"/>
  <c r="U23" i="119" s="1"/>
  <c r="V22" i="119"/>
  <c r="U22" i="119" s="1"/>
  <c r="V21" i="119"/>
  <c r="U21" i="119" s="1"/>
  <c r="V20" i="119"/>
  <c r="U20" i="119" s="1"/>
  <c r="V19" i="119"/>
  <c r="U19" i="119" s="1"/>
  <c r="V18" i="119"/>
  <c r="U18" i="119" s="1"/>
  <c r="V17" i="119"/>
  <c r="U17" i="119" s="1"/>
  <c r="V16" i="119"/>
  <c r="U16" i="119" s="1"/>
  <c r="V15" i="119"/>
  <c r="U15" i="119" s="1"/>
  <c r="V14" i="119"/>
  <c r="U14" i="119" s="1"/>
  <c r="V31" i="118"/>
  <c r="U31" i="118" s="1"/>
  <c r="V30" i="118"/>
  <c r="U30" i="118" s="1"/>
  <c r="V29" i="118"/>
  <c r="U29" i="118" s="1"/>
  <c r="V28" i="118"/>
  <c r="U28" i="118" s="1"/>
  <c r="V27" i="118"/>
  <c r="U27" i="118" s="1"/>
  <c r="V26" i="118"/>
  <c r="U26" i="118" s="1"/>
  <c r="V25" i="118"/>
  <c r="U25" i="118" s="1"/>
  <c r="V24" i="118"/>
  <c r="U24" i="118" s="1"/>
  <c r="V23" i="118"/>
  <c r="U23" i="118" s="1"/>
  <c r="V22" i="118"/>
  <c r="U22" i="118" s="1"/>
  <c r="V21" i="118"/>
  <c r="U21" i="118" s="1"/>
  <c r="V20" i="118"/>
  <c r="U20" i="118"/>
  <c r="V19" i="118"/>
  <c r="U19" i="118" s="1"/>
  <c r="V18" i="118"/>
  <c r="U18" i="118" s="1"/>
  <c r="V17" i="118"/>
  <c r="U17" i="118" s="1"/>
  <c r="V16" i="118"/>
  <c r="U16" i="118" s="1"/>
  <c r="V15" i="118"/>
  <c r="U15" i="118" s="1"/>
  <c r="V14" i="118"/>
  <c r="U14" i="118" s="1"/>
  <c r="V31" i="117"/>
  <c r="U31" i="117" s="1"/>
  <c r="V30" i="117"/>
  <c r="U30" i="117" s="1"/>
  <c r="V29" i="117"/>
  <c r="U29" i="117" s="1"/>
  <c r="V28" i="117"/>
  <c r="U28" i="117" s="1"/>
  <c r="V27" i="117"/>
  <c r="U27" i="117" s="1"/>
  <c r="V26" i="117"/>
  <c r="U26" i="117" s="1"/>
  <c r="V25" i="117"/>
  <c r="U25" i="117" s="1"/>
  <c r="V24" i="117"/>
  <c r="U24" i="117" s="1"/>
  <c r="V23" i="117"/>
  <c r="U23" i="117" s="1"/>
  <c r="V22" i="117"/>
  <c r="U22" i="117" s="1"/>
  <c r="V21" i="117"/>
  <c r="U21" i="117" s="1"/>
  <c r="V20" i="117"/>
  <c r="U20" i="117" s="1"/>
  <c r="V19" i="117"/>
  <c r="U19" i="117" s="1"/>
  <c r="V18" i="117"/>
  <c r="U18" i="117" s="1"/>
  <c r="V17" i="117"/>
  <c r="U17" i="117" s="1"/>
  <c r="V16" i="117"/>
  <c r="U16" i="117" s="1"/>
  <c r="V15" i="117"/>
  <c r="U15" i="117" s="1"/>
  <c r="V14" i="117"/>
  <c r="U14" i="117" s="1"/>
  <c r="V31" i="116"/>
  <c r="U31" i="116" s="1"/>
  <c r="V30" i="116"/>
  <c r="U30" i="116" s="1"/>
  <c r="V29" i="116"/>
  <c r="U29" i="116" s="1"/>
  <c r="V28" i="116"/>
  <c r="U28" i="116" s="1"/>
  <c r="V27" i="116"/>
  <c r="U27" i="116" s="1"/>
  <c r="V26" i="116"/>
  <c r="U26" i="116" s="1"/>
  <c r="V25" i="116"/>
  <c r="U25" i="116" s="1"/>
  <c r="V24" i="116"/>
  <c r="U24" i="116" s="1"/>
  <c r="V23" i="116"/>
  <c r="U23" i="116" s="1"/>
  <c r="V22" i="116"/>
  <c r="U22" i="116" s="1"/>
  <c r="V21" i="116"/>
  <c r="U21" i="116" s="1"/>
  <c r="V20" i="116"/>
  <c r="U20" i="116" s="1"/>
  <c r="V19" i="116"/>
  <c r="U19" i="116" s="1"/>
  <c r="V18" i="116"/>
  <c r="U18" i="116" s="1"/>
  <c r="V17" i="116"/>
  <c r="U17" i="116" s="1"/>
  <c r="V16" i="116"/>
  <c r="U16" i="116" s="1"/>
  <c r="V15" i="116"/>
  <c r="U15" i="116" s="1"/>
  <c r="V14" i="116"/>
  <c r="U14" i="116" s="1"/>
  <c r="V31" i="115"/>
  <c r="U31" i="115" s="1"/>
  <c r="V30" i="115"/>
  <c r="U30" i="115" s="1"/>
  <c r="V29" i="115"/>
  <c r="U29" i="115" s="1"/>
  <c r="V28" i="115"/>
  <c r="U28" i="115" s="1"/>
  <c r="V27" i="115"/>
  <c r="U27" i="115" s="1"/>
  <c r="V26" i="115"/>
  <c r="U26" i="115" s="1"/>
  <c r="V25" i="115"/>
  <c r="U25" i="115" s="1"/>
  <c r="V24" i="115"/>
  <c r="U24" i="115" s="1"/>
  <c r="V23" i="115"/>
  <c r="U23" i="115" s="1"/>
  <c r="V22" i="115"/>
  <c r="U22" i="115" s="1"/>
  <c r="V21" i="115"/>
  <c r="U21" i="115" s="1"/>
  <c r="V20" i="115"/>
  <c r="U20" i="115" s="1"/>
  <c r="V19" i="115"/>
  <c r="U19" i="115" s="1"/>
  <c r="V18" i="115"/>
  <c r="U18" i="115" s="1"/>
  <c r="V17" i="115"/>
  <c r="U17" i="115" s="1"/>
  <c r="V16" i="115"/>
  <c r="U16" i="115" s="1"/>
  <c r="V15" i="115"/>
  <c r="U15" i="115" s="1"/>
  <c r="V14" i="115"/>
  <c r="U14" i="115" s="1"/>
  <c r="V31" i="114"/>
  <c r="U31" i="114" s="1"/>
  <c r="V30" i="114"/>
  <c r="U30" i="114" s="1"/>
  <c r="V29" i="114"/>
  <c r="U29" i="114" s="1"/>
  <c r="V28" i="114"/>
  <c r="U28" i="114" s="1"/>
  <c r="V27" i="114"/>
  <c r="U27" i="114" s="1"/>
  <c r="V26" i="114"/>
  <c r="U26" i="114" s="1"/>
  <c r="V25" i="114"/>
  <c r="U25" i="114" s="1"/>
  <c r="V24" i="114"/>
  <c r="U24" i="114" s="1"/>
  <c r="V23" i="114"/>
  <c r="U23" i="114" s="1"/>
  <c r="V22" i="114"/>
  <c r="U22" i="114" s="1"/>
  <c r="V21" i="114"/>
  <c r="U21" i="114" s="1"/>
  <c r="V20" i="114"/>
  <c r="U20" i="114" s="1"/>
  <c r="V19" i="114"/>
  <c r="U19" i="114" s="1"/>
  <c r="V18" i="114"/>
  <c r="U18" i="114" s="1"/>
  <c r="V17" i="114"/>
  <c r="U17" i="114" s="1"/>
  <c r="V16" i="114"/>
  <c r="U16" i="114" s="1"/>
  <c r="V15" i="114"/>
  <c r="U15" i="114" s="1"/>
  <c r="V14" i="114"/>
  <c r="U14" i="114" s="1"/>
  <c r="V31" i="113"/>
  <c r="U31" i="113" s="1"/>
  <c r="V30" i="113"/>
  <c r="U30" i="113" s="1"/>
  <c r="V29" i="113"/>
  <c r="U29" i="113" s="1"/>
  <c r="V28" i="113"/>
  <c r="U28" i="113" s="1"/>
  <c r="V27" i="113"/>
  <c r="U27" i="113" s="1"/>
  <c r="V26" i="113"/>
  <c r="U26" i="113" s="1"/>
  <c r="V25" i="113"/>
  <c r="U25" i="113" s="1"/>
  <c r="V24" i="113"/>
  <c r="U24" i="113" s="1"/>
  <c r="V23" i="113"/>
  <c r="U23" i="113" s="1"/>
  <c r="V22" i="113"/>
  <c r="U22" i="113" s="1"/>
  <c r="V21" i="113"/>
  <c r="U21" i="113" s="1"/>
  <c r="V20" i="113"/>
  <c r="U20" i="113" s="1"/>
  <c r="V19" i="113"/>
  <c r="U19" i="113" s="1"/>
  <c r="V18" i="113"/>
  <c r="U18" i="113" s="1"/>
  <c r="V17" i="113"/>
  <c r="U17" i="113" s="1"/>
  <c r="V16" i="113"/>
  <c r="U16" i="113" s="1"/>
  <c r="V15" i="113"/>
  <c r="U15" i="113" s="1"/>
  <c r="V14" i="113"/>
  <c r="U14" i="113" s="1"/>
  <c r="V31" i="112"/>
  <c r="U31" i="112" s="1"/>
  <c r="V30" i="112"/>
  <c r="U30" i="112" s="1"/>
  <c r="V29" i="112"/>
  <c r="U29" i="112" s="1"/>
  <c r="V28" i="112"/>
  <c r="U28" i="112" s="1"/>
  <c r="V27" i="112"/>
  <c r="U27" i="112" s="1"/>
  <c r="V26" i="112"/>
  <c r="U26" i="112" s="1"/>
  <c r="V25" i="112"/>
  <c r="U25" i="112" s="1"/>
  <c r="V24" i="112"/>
  <c r="U24" i="112" s="1"/>
  <c r="V23" i="112"/>
  <c r="U23" i="112" s="1"/>
  <c r="V22" i="112"/>
  <c r="U22" i="112" s="1"/>
  <c r="V21" i="112"/>
  <c r="U21" i="112" s="1"/>
  <c r="V20" i="112"/>
  <c r="U20" i="112" s="1"/>
  <c r="V19" i="112"/>
  <c r="U19" i="112" s="1"/>
  <c r="V18" i="112"/>
  <c r="U18" i="112" s="1"/>
  <c r="V17" i="112"/>
  <c r="U17" i="112" s="1"/>
  <c r="V16" i="112"/>
  <c r="U16" i="112" s="1"/>
  <c r="V15" i="112"/>
  <c r="U15" i="112" s="1"/>
  <c r="V14" i="112"/>
  <c r="U14" i="112" s="1"/>
  <c r="V36" i="111"/>
  <c r="U36" i="111" s="1"/>
  <c r="V35" i="111"/>
  <c r="U35" i="111" s="1"/>
  <c r="V34" i="111"/>
  <c r="U34" i="111" s="1"/>
  <c r="V33" i="111"/>
  <c r="U33" i="111" s="1"/>
  <c r="V28" i="111"/>
  <c r="U28" i="111" s="1"/>
  <c r="V27" i="111"/>
  <c r="V26" i="111"/>
  <c r="U26" i="111" s="1"/>
  <c r="V25" i="111"/>
  <c r="U25" i="111" s="1"/>
  <c r="V24" i="111"/>
  <c r="U24" i="111" s="1"/>
  <c r="V19" i="111"/>
  <c r="U19" i="111" s="1"/>
  <c r="V18" i="111"/>
  <c r="V17" i="111"/>
  <c r="U17" i="111" s="1"/>
  <c r="V16" i="111"/>
  <c r="U16" i="111" s="1"/>
  <c r="V15" i="111"/>
  <c r="U15" i="111" s="1"/>
  <c r="V14" i="111"/>
  <c r="T31" i="159"/>
  <c r="S31" i="159" s="1"/>
  <c r="T30" i="159"/>
  <c r="S30" i="159" s="1"/>
  <c r="T29" i="159"/>
  <c r="S29" i="159" s="1"/>
  <c r="T28" i="159"/>
  <c r="S28" i="159" s="1"/>
  <c r="T27" i="159"/>
  <c r="S27" i="159" s="1"/>
  <c r="T26" i="159"/>
  <c r="S26" i="159" s="1"/>
  <c r="T25" i="159"/>
  <c r="S25" i="159" s="1"/>
  <c r="T24" i="159"/>
  <c r="S24" i="159" s="1"/>
  <c r="T23" i="159"/>
  <c r="S23" i="159" s="1"/>
  <c r="T22" i="159"/>
  <c r="S22" i="159" s="1"/>
  <c r="T21" i="159"/>
  <c r="S21" i="159" s="1"/>
  <c r="T20" i="159"/>
  <c r="S20" i="159" s="1"/>
  <c r="T19" i="159"/>
  <c r="S19" i="159" s="1"/>
  <c r="T18" i="159"/>
  <c r="S18" i="159" s="1"/>
  <c r="T17" i="159"/>
  <c r="S17" i="159" s="1"/>
  <c r="T16" i="159"/>
  <c r="S16" i="159" s="1"/>
  <c r="T15" i="159"/>
  <c r="S15" i="159" s="1"/>
  <c r="T14" i="159"/>
  <c r="S14" i="159" s="1"/>
  <c r="T31" i="158"/>
  <c r="S31" i="158" s="1"/>
  <c r="T30" i="158"/>
  <c r="S30" i="158" s="1"/>
  <c r="T29" i="158"/>
  <c r="S29" i="158" s="1"/>
  <c r="T28" i="158"/>
  <c r="S28" i="158" s="1"/>
  <c r="T27" i="158"/>
  <c r="S27" i="158" s="1"/>
  <c r="T26" i="158"/>
  <c r="S26" i="158" s="1"/>
  <c r="T25" i="158"/>
  <c r="S25" i="158" s="1"/>
  <c r="T24" i="158"/>
  <c r="S24" i="158" s="1"/>
  <c r="T23" i="158"/>
  <c r="S23" i="158" s="1"/>
  <c r="T22" i="158"/>
  <c r="S22" i="158" s="1"/>
  <c r="T21" i="158"/>
  <c r="S21" i="158" s="1"/>
  <c r="T20" i="158"/>
  <c r="S20" i="158" s="1"/>
  <c r="T19" i="158"/>
  <c r="S19" i="158" s="1"/>
  <c r="T18" i="158"/>
  <c r="S18" i="158" s="1"/>
  <c r="T17" i="158"/>
  <c r="S17" i="158" s="1"/>
  <c r="T16" i="158"/>
  <c r="S16" i="158" s="1"/>
  <c r="T15" i="158"/>
  <c r="S15" i="158" s="1"/>
  <c r="T14" i="158"/>
  <c r="S14" i="158" s="1"/>
  <c r="T31" i="157"/>
  <c r="S31" i="157" s="1"/>
  <c r="T30" i="157"/>
  <c r="S30" i="157" s="1"/>
  <c r="T29" i="157"/>
  <c r="S29" i="157" s="1"/>
  <c r="T28" i="157"/>
  <c r="S28" i="157" s="1"/>
  <c r="T27" i="157"/>
  <c r="S27" i="157" s="1"/>
  <c r="T26" i="157"/>
  <c r="S26" i="157" s="1"/>
  <c r="T25" i="157"/>
  <c r="S25" i="157" s="1"/>
  <c r="T24" i="157"/>
  <c r="S24" i="157" s="1"/>
  <c r="T23" i="157"/>
  <c r="S23" i="157" s="1"/>
  <c r="T22" i="157"/>
  <c r="S22" i="157" s="1"/>
  <c r="T21" i="157"/>
  <c r="S21" i="157" s="1"/>
  <c r="T20" i="157"/>
  <c r="S20" i="157" s="1"/>
  <c r="T19" i="157"/>
  <c r="S19" i="157" s="1"/>
  <c r="T18" i="157"/>
  <c r="S18" i="157" s="1"/>
  <c r="T17" i="157"/>
  <c r="S17" i="157" s="1"/>
  <c r="T16" i="157"/>
  <c r="S16" i="157" s="1"/>
  <c r="T15" i="157"/>
  <c r="S15" i="157" s="1"/>
  <c r="T14" i="157"/>
  <c r="S14" i="157" s="1"/>
  <c r="T31" i="156"/>
  <c r="S31" i="156" s="1"/>
  <c r="T30" i="156"/>
  <c r="S30" i="156" s="1"/>
  <c r="T29" i="156"/>
  <c r="S29" i="156" s="1"/>
  <c r="T28" i="156"/>
  <c r="S28" i="156" s="1"/>
  <c r="T27" i="156"/>
  <c r="S27" i="156" s="1"/>
  <c r="T26" i="156"/>
  <c r="S26" i="156" s="1"/>
  <c r="T25" i="156"/>
  <c r="S25" i="156" s="1"/>
  <c r="T24" i="156"/>
  <c r="S24" i="156"/>
  <c r="T23" i="156"/>
  <c r="S23" i="156" s="1"/>
  <c r="T22" i="156"/>
  <c r="S22" i="156" s="1"/>
  <c r="T21" i="156"/>
  <c r="S21" i="156"/>
  <c r="T20" i="156"/>
  <c r="S20" i="156" s="1"/>
  <c r="T19" i="156"/>
  <c r="S19" i="156"/>
  <c r="T18" i="156"/>
  <c r="S18" i="156" s="1"/>
  <c r="T17" i="156"/>
  <c r="S17" i="156" s="1"/>
  <c r="T16" i="156"/>
  <c r="S16" i="156" s="1"/>
  <c r="T15" i="156"/>
  <c r="S15" i="156" s="1"/>
  <c r="T14" i="156"/>
  <c r="S14" i="156" s="1"/>
  <c r="T31" i="155"/>
  <c r="S31" i="155" s="1"/>
  <c r="T30" i="155"/>
  <c r="S30" i="155" s="1"/>
  <c r="T29" i="155"/>
  <c r="S29" i="155" s="1"/>
  <c r="T28" i="155"/>
  <c r="S28" i="155" s="1"/>
  <c r="T27" i="155"/>
  <c r="S27" i="155" s="1"/>
  <c r="T26" i="155"/>
  <c r="S26" i="155" s="1"/>
  <c r="T25" i="155"/>
  <c r="S25" i="155" s="1"/>
  <c r="T24" i="155"/>
  <c r="S24" i="155" s="1"/>
  <c r="T23" i="155"/>
  <c r="S23" i="155" s="1"/>
  <c r="T22" i="155"/>
  <c r="S22" i="155" s="1"/>
  <c r="T21" i="155"/>
  <c r="S21" i="155" s="1"/>
  <c r="T20" i="155"/>
  <c r="S20" i="155" s="1"/>
  <c r="T19" i="155"/>
  <c r="S19" i="155" s="1"/>
  <c r="T18" i="155"/>
  <c r="S18" i="155" s="1"/>
  <c r="T17" i="155"/>
  <c r="S17" i="155" s="1"/>
  <c r="T16" i="155"/>
  <c r="S16" i="155" s="1"/>
  <c r="T15" i="155"/>
  <c r="S15" i="155"/>
  <c r="T14" i="155"/>
  <c r="S14" i="155" s="1"/>
  <c r="T31" i="154"/>
  <c r="S31" i="154" s="1"/>
  <c r="T30" i="154"/>
  <c r="S30" i="154" s="1"/>
  <c r="T29" i="154"/>
  <c r="S29" i="154" s="1"/>
  <c r="T28" i="154"/>
  <c r="S28" i="154" s="1"/>
  <c r="T27" i="154"/>
  <c r="S27" i="154" s="1"/>
  <c r="T26" i="154"/>
  <c r="S26" i="154" s="1"/>
  <c r="T25" i="154"/>
  <c r="S25" i="154" s="1"/>
  <c r="T24" i="154"/>
  <c r="S24" i="154" s="1"/>
  <c r="T23" i="154"/>
  <c r="S23" i="154" s="1"/>
  <c r="T22" i="154"/>
  <c r="S22" i="154" s="1"/>
  <c r="T21" i="154"/>
  <c r="S21" i="154" s="1"/>
  <c r="T20" i="154"/>
  <c r="S20" i="154" s="1"/>
  <c r="T19" i="154"/>
  <c r="S19" i="154" s="1"/>
  <c r="T18" i="154"/>
  <c r="S18" i="154" s="1"/>
  <c r="T17" i="154"/>
  <c r="S17" i="154" s="1"/>
  <c r="T16" i="154"/>
  <c r="S16" i="154" s="1"/>
  <c r="T15" i="154"/>
  <c r="S15" i="154" s="1"/>
  <c r="T14" i="154"/>
  <c r="S14" i="154" s="1"/>
  <c r="T31" i="153"/>
  <c r="S31" i="153" s="1"/>
  <c r="T30" i="153"/>
  <c r="S30" i="153" s="1"/>
  <c r="T29" i="153"/>
  <c r="S29" i="153" s="1"/>
  <c r="T28" i="153"/>
  <c r="S28" i="153" s="1"/>
  <c r="T27" i="153"/>
  <c r="S27" i="153" s="1"/>
  <c r="T26" i="153"/>
  <c r="S26" i="153" s="1"/>
  <c r="T25" i="153"/>
  <c r="S25" i="153" s="1"/>
  <c r="T24" i="153"/>
  <c r="S24" i="153" s="1"/>
  <c r="T23" i="153"/>
  <c r="S23" i="153" s="1"/>
  <c r="T22" i="153"/>
  <c r="S22" i="153" s="1"/>
  <c r="T21" i="153"/>
  <c r="S21" i="153" s="1"/>
  <c r="T20" i="153"/>
  <c r="S20" i="153" s="1"/>
  <c r="T19" i="153"/>
  <c r="S19" i="153" s="1"/>
  <c r="T18" i="153"/>
  <c r="S18" i="153" s="1"/>
  <c r="T17" i="153"/>
  <c r="S17" i="153" s="1"/>
  <c r="T16" i="153"/>
  <c r="S16" i="153" s="1"/>
  <c r="T15" i="153"/>
  <c r="S15" i="153" s="1"/>
  <c r="T14" i="153"/>
  <c r="S14" i="153" s="1"/>
  <c r="T31" i="152"/>
  <c r="S31" i="152" s="1"/>
  <c r="T30" i="152"/>
  <c r="S30" i="152" s="1"/>
  <c r="T29" i="152"/>
  <c r="S29" i="152" s="1"/>
  <c r="T28" i="152"/>
  <c r="S28" i="152" s="1"/>
  <c r="T27" i="152"/>
  <c r="S27" i="152" s="1"/>
  <c r="T26" i="152"/>
  <c r="S26" i="152" s="1"/>
  <c r="T25" i="152"/>
  <c r="S25" i="152" s="1"/>
  <c r="T24" i="152"/>
  <c r="S24" i="152" s="1"/>
  <c r="T23" i="152"/>
  <c r="S23" i="152" s="1"/>
  <c r="T22" i="152"/>
  <c r="S22" i="152" s="1"/>
  <c r="T21" i="152"/>
  <c r="S21" i="152" s="1"/>
  <c r="T20" i="152"/>
  <c r="S20" i="152" s="1"/>
  <c r="T19" i="152"/>
  <c r="S19" i="152" s="1"/>
  <c r="T18" i="152"/>
  <c r="S18" i="152" s="1"/>
  <c r="T17" i="152"/>
  <c r="S17" i="152" s="1"/>
  <c r="T16" i="152"/>
  <c r="S16" i="152" s="1"/>
  <c r="T15" i="152"/>
  <c r="S15" i="152" s="1"/>
  <c r="T14" i="152"/>
  <c r="S14" i="152" s="1"/>
  <c r="T31" i="151"/>
  <c r="S31" i="151" s="1"/>
  <c r="T30" i="151"/>
  <c r="S30" i="151" s="1"/>
  <c r="T29" i="151"/>
  <c r="S29" i="151" s="1"/>
  <c r="T28" i="151"/>
  <c r="S28" i="151" s="1"/>
  <c r="T27" i="151"/>
  <c r="S27" i="151" s="1"/>
  <c r="T26" i="151"/>
  <c r="S26" i="151" s="1"/>
  <c r="T25" i="151"/>
  <c r="S25" i="151" s="1"/>
  <c r="T24" i="151"/>
  <c r="S24" i="151" s="1"/>
  <c r="T23" i="151"/>
  <c r="S23" i="151" s="1"/>
  <c r="T22" i="151"/>
  <c r="S22" i="151" s="1"/>
  <c r="T21" i="151"/>
  <c r="S21" i="151" s="1"/>
  <c r="T20" i="151"/>
  <c r="S20" i="151" s="1"/>
  <c r="T19" i="151"/>
  <c r="S19" i="151" s="1"/>
  <c r="T18" i="151"/>
  <c r="S18" i="151" s="1"/>
  <c r="T17" i="151"/>
  <c r="S17" i="151" s="1"/>
  <c r="T16" i="151"/>
  <c r="S16" i="151" s="1"/>
  <c r="T15" i="151"/>
  <c r="S15" i="151" s="1"/>
  <c r="T14" i="151"/>
  <c r="S14" i="151" s="1"/>
  <c r="T31" i="150"/>
  <c r="S31" i="150" s="1"/>
  <c r="T30" i="150"/>
  <c r="S30" i="150" s="1"/>
  <c r="T29" i="150"/>
  <c r="S29" i="150" s="1"/>
  <c r="T28" i="150"/>
  <c r="S28" i="150" s="1"/>
  <c r="T27" i="150"/>
  <c r="S27" i="150" s="1"/>
  <c r="T26" i="150"/>
  <c r="S26" i="150" s="1"/>
  <c r="T25" i="150"/>
  <c r="S25" i="150" s="1"/>
  <c r="T24" i="150"/>
  <c r="S24" i="150" s="1"/>
  <c r="T23" i="150"/>
  <c r="S23" i="150" s="1"/>
  <c r="T22" i="150"/>
  <c r="S22" i="150" s="1"/>
  <c r="T21" i="150"/>
  <c r="S21" i="150" s="1"/>
  <c r="T20" i="150"/>
  <c r="S20" i="150" s="1"/>
  <c r="T19" i="150"/>
  <c r="S19" i="150" s="1"/>
  <c r="T18" i="150"/>
  <c r="S18" i="150" s="1"/>
  <c r="T17" i="150"/>
  <c r="S17" i="150" s="1"/>
  <c r="T16" i="150"/>
  <c r="S16" i="150" s="1"/>
  <c r="T15" i="150"/>
  <c r="S15" i="150" s="1"/>
  <c r="T14" i="150"/>
  <c r="S14" i="150" s="1"/>
  <c r="T31" i="149"/>
  <c r="S31" i="149" s="1"/>
  <c r="T30" i="149"/>
  <c r="S30" i="149" s="1"/>
  <c r="T29" i="149"/>
  <c r="S29" i="149" s="1"/>
  <c r="T28" i="149"/>
  <c r="S28" i="149" s="1"/>
  <c r="T27" i="149"/>
  <c r="S27" i="149" s="1"/>
  <c r="T26" i="149"/>
  <c r="S26" i="149" s="1"/>
  <c r="T25" i="149"/>
  <c r="S25" i="149" s="1"/>
  <c r="T24" i="149"/>
  <c r="S24" i="149"/>
  <c r="T23" i="149"/>
  <c r="S23" i="149" s="1"/>
  <c r="T22" i="149"/>
  <c r="S22" i="149" s="1"/>
  <c r="T21" i="149"/>
  <c r="S21" i="149" s="1"/>
  <c r="T20" i="149"/>
  <c r="S20" i="149" s="1"/>
  <c r="T19" i="149"/>
  <c r="S19" i="149" s="1"/>
  <c r="T18" i="149"/>
  <c r="S18" i="149" s="1"/>
  <c r="T17" i="149"/>
  <c r="S17" i="149" s="1"/>
  <c r="T16" i="149"/>
  <c r="S16" i="149" s="1"/>
  <c r="T15" i="149"/>
  <c r="S15" i="149" s="1"/>
  <c r="T14" i="149"/>
  <c r="S14" i="149" s="1"/>
  <c r="T31" i="148"/>
  <c r="S31" i="148" s="1"/>
  <c r="T30" i="148"/>
  <c r="S30" i="148" s="1"/>
  <c r="T29" i="148"/>
  <c r="S29" i="148" s="1"/>
  <c r="T28" i="148"/>
  <c r="S28" i="148" s="1"/>
  <c r="T27" i="148"/>
  <c r="S27" i="148" s="1"/>
  <c r="T26" i="148"/>
  <c r="S26" i="148" s="1"/>
  <c r="T25" i="148"/>
  <c r="S25" i="148" s="1"/>
  <c r="T24" i="148"/>
  <c r="S24" i="148" s="1"/>
  <c r="T23" i="148"/>
  <c r="S23" i="148" s="1"/>
  <c r="T22" i="148"/>
  <c r="S22" i="148" s="1"/>
  <c r="T21" i="148"/>
  <c r="S21" i="148" s="1"/>
  <c r="T20" i="148"/>
  <c r="S20" i="148" s="1"/>
  <c r="T19" i="148"/>
  <c r="S19" i="148" s="1"/>
  <c r="T18" i="148"/>
  <c r="S18" i="148" s="1"/>
  <c r="T17" i="148"/>
  <c r="S17" i="148" s="1"/>
  <c r="T16" i="148"/>
  <c r="S16" i="148" s="1"/>
  <c r="T15" i="148"/>
  <c r="S15" i="148" s="1"/>
  <c r="T14" i="148"/>
  <c r="S14" i="148" s="1"/>
  <c r="T31" i="147"/>
  <c r="S31" i="147" s="1"/>
  <c r="T30" i="147"/>
  <c r="S30" i="147" s="1"/>
  <c r="T29" i="147"/>
  <c r="S29" i="147" s="1"/>
  <c r="T28" i="147"/>
  <c r="S28" i="147" s="1"/>
  <c r="T27" i="147"/>
  <c r="S27" i="147" s="1"/>
  <c r="T26" i="147"/>
  <c r="S26" i="147" s="1"/>
  <c r="T25" i="147"/>
  <c r="S25" i="147" s="1"/>
  <c r="T24" i="147"/>
  <c r="S24" i="147" s="1"/>
  <c r="T23" i="147"/>
  <c r="S23" i="147" s="1"/>
  <c r="T22" i="147"/>
  <c r="S22" i="147" s="1"/>
  <c r="T21" i="147"/>
  <c r="S21" i="147" s="1"/>
  <c r="T20" i="147"/>
  <c r="S20" i="147" s="1"/>
  <c r="T19" i="147"/>
  <c r="S19" i="147" s="1"/>
  <c r="T18" i="147"/>
  <c r="S18" i="147" s="1"/>
  <c r="T17" i="147"/>
  <c r="S17" i="147" s="1"/>
  <c r="T16" i="147"/>
  <c r="S16" i="147" s="1"/>
  <c r="T15" i="147"/>
  <c r="S15" i="147" s="1"/>
  <c r="T14" i="147"/>
  <c r="S14" i="147" s="1"/>
  <c r="T31" i="146"/>
  <c r="S31" i="146" s="1"/>
  <c r="T30" i="146"/>
  <c r="S30" i="146" s="1"/>
  <c r="T29" i="146"/>
  <c r="S29" i="146" s="1"/>
  <c r="T28" i="146"/>
  <c r="S28" i="146" s="1"/>
  <c r="T27" i="146"/>
  <c r="S27" i="146" s="1"/>
  <c r="T26" i="146"/>
  <c r="S26" i="146" s="1"/>
  <c r="T25" i="146"/>
  <c r="S25" i="146" s="1"/>
  <c r="T24" i="146"/>
  <c r="S24" i="146" s="1"/>
  <c r="T23" i="146"/>
  <c r="S23" i="146" s="1"/>
  <c r="T22" i="146"/>
  <c r="S22" i="146" s="1"/>
  <c r="T21" i="146"/>
  <c r="S21" i="146" s="1"/>
  <c r="T20" i="146"/>
  <c r="S20" i="146" s="1"/>
  <c r="T19" i="146"/>
  <c r="S19" i="146" s="1"/>
  <c r="T18" i="146"/>
  <c r="S18" i="146" s="1"/>
  <c r="T17" i="146"/>
  <c r="S17" i="146" s="1"/>
  <c r="T16" i="146"/>
  <c r="S16" i="146" s="1"/>
  <c r="T15" i="146"/>
  <c r="S15" i="146" s="1"/>
  <c r="T14" i="146"/>
  <c r="S14" i="146" s="1"/>
  <c r="T31" i="145"/>
  <c r="S31" i="145" s="1"/>
  <c r="T30" i="145"/>
  <c r="S30" i="145" s="1"/>
  <c r="T29" i="145"/>
  <c r="S29" i="145" s="1"/>
  <c r="T28" i="145"/>
  <c r="S28" i="145" s="1"/>
  <c r="T27" i="145"/>
  <c r="S27" i="145" s="1"/>
  <c r="T26" i="145"/>
  <c r="S26" i="145" s="1"/>
  <c r="T25" i="145"/>
  <c r="S25" i="145" s="1"/>
  <c r="T24" i="145"/>
  <c r="S24" i="145" s="1"/>
  <c r="T23" i="145"/>
  <c r="S23" i="145" s="1"/>
  <c r="T22" i="145"/>
  <c r="S22" i="145" s="1"/>
  <c r="T21" i="145"/>
  <c r="S21" i="145" s="1"/>
  <c r="T20" i="145"/>
  <c r="S20" i="145" s="1"/>
  <c r="T19" i="145"/>
  <c r="S19" i="145" s="1"/>
  <c r="T18" i="145"/>
  <c r="S18" i="145" s="1"/>
  <c r="T17" i="145"/>
  <c r="S17" i="145" s="1"/>
  <c r="T16" i="145"/>
  <c r="S16" i="145" s="1"/>
  <c r="T15" i="145"/>
  <c r="S15" i="145" s="1"/>
  <c r="T14" i="145"/>
  <c r="S14" i="145" s="1"/>
  <c r="T31" i="144"/>
  <c r="S31" i="144" s="1"/>
  <c r="T30" i="144"/>
  <c r="S30" i="144" s="1"/>
  <c r="T29" i="144"/>
  <c r="S29" i="144" s="1"/>
  <c r="T28" i="144"/>
  <c r="S28" i="144" s="1"/>
  <c r="T27" i="144"/>
  <c r="S27" i="144" s="1"/>
  <c r="T26" i="144"/>
  <c r="S26" i="144" s="1"/>
  <c r="T25" i="144"/>
  <c r="S25" i="144" s="1"/>
  <c r="T24" i="144"/>
  <c r="S24" i="144" s="1"/>
  <c r="T23" i="144"/>
  <c r="S23" i="144" s="1"/>
  <c r="T22" i="144"/>
  <c r="S22" i="144" s="1"/>
  <c r="T21" i="144"/>
  <c r="S21" i="144" s="1"/>
  <c r="T20" i="144"/>
  <c r="S20" i="144" s="1"/>
  <c r="T19" i="144"/>
  <c r="S19" i="144" s="1"/>
  <c r="T18" i="144"/>
  <c r="S18" i="144" s="1"/>
  <c r="T17" i="144"/>
  <c r="S17" i="144" s="1"/>
  <c r="T16" i="144"/>
  <c r="S16" i="144" s="1"/>
  <c r="T15" i="144"/>
  <c r="S15" i="144" s="1"/>
  <c r="T14" i="144"/>
  <c r="S14" i="144" s="1"/>
  <c r="T31" i="143"/>
  <c r="S31" i="143" s="1"/>
  <c r="T30" i="143"/>
  <c r="S30" i="143" s="1"/>
  <c r="T29" i="143"/>
  <c r="S29" i="143" s="1"/>
  <c r="T28" i="143"/>
  <c r="S28" i="143" s="1"/>
  <c r="T27" i="143"/>
  <c r="S27" i="143" s="1"/>
  <c r="T26" i="143"/>
  <c r="S26" i="143" s="1"/>
  <c r="T25" i="143"/>
  <c r="S25" i="143" s="1"/>
  <c r="T24" i="143"/>
  <c r="S24" i="143" s="1"/>
  <c r="T23" i="143"/>
  <c r="S23" i="143" s="1"/>
  <c r="T22" i="143"/>
  <c r="S22" i="143" s="1"/>
  <c r="T21" i="143"/>
  <c r="S21" i="143" s="1"/>
  <c r="T20" i="143"/>
  <c r="S20" i="143" s="1"/>
  <c r="T19" i="143"/>
  <c r="S19" i="143" s="1"/>
  <c r="T18" i="143"/>
  <c r="S18" i="143" s="1"/>
  <c r="T17" i="143"/>
  <c r="S17" i="143" s="1"/>
  <c r="T16" i="143"/>
  <c r="S16" i="143" s="1"/>
  <c r="T15" i="143"/>
  <c r="S15" i="143" s="1"/>
  <c r="T14" i="143"/>
  <c r="S14" i="143" s="1"/>
  <c r="T31" i="142"/>
  <c r="S31" i="142" s="1"/>
  <c r="T30" i="142"/>
  <c r="S30" i="142" s="1"/>
  <c r="T29" i="142"/>
  <c r="S29" i="142" s="1"/>
  <c r="T28" i="142"/>
  <c r="S28" i="142" s="1"/>
  <c r="T27" i="142"/>
  <c r="S27" i="142" s="1"/>
  <c r="T26" i="142"/>
  <c r="S26" i="142" s="1"/>
  <c r="T25" i="142"/>
  <c r="S25" i="142" s="1"/>
  <c r="T24" i="142"/>
  <c r="S24" i="142" s="1"/>
  <c r="T23" i="142"/>
  <c r="S23" i="142" s="1"/>
  <c r="T22" i="142"/>
  <c r="S22" i="142" s="1"/>
  <c r="T21" i="142"/>
  <c r="S21" i="142" s="1"/>
  <c r="T20" i="142"/>
  <c r="S20" i="142" s="1"/>
  <c r="T19" i="142"/>
  <c r="S19" i="142" s="1"/>
  <c r="T18" i="142"/>
  <c r="S18" i="142" s="1"/>
  <c r="T17" i="142"/>
  <c r="S17" i="142" s="1"/>
  <c r="T16" i="142"/>
  <c r="S16" i="142" s="1"/>
  <c r="T15" i="142"/>
  <c r="S15" i="142"/>
  <c r="T14" i="142"/>
  <c r="S14" i="142" s="1"/>
  <c r="T31" i="141"/>
  <c r="S31" i="141" s="1"/>
  <c r="T30" i="141"/>
  <c r="S30" i="141" s="1"/>
  <c r="T29" i="141"/>
  <c r="S29" i="141" s="1"/>
  <c r="T28" i="141"/>
  <c r="S28" i="141" s="1"/>
  <c r="T27" i="141"/>
  <c r="S27" i="141" s="1"/>
  <c r="T26" i="141"/>
  <c r="S26" i="141" s="1"/>
  <c r="T25" i="141"/>
  <c r="S25" i="141" s="1"/>
  <c r="T24" i="141"/>
  <c r="S24" i="141" s="1"/>
  <c r="T23" i="141"/>
  <c r="S23" i="141" s="1"/>
  <c r="T22" i="141"/>
  <c r="S22" i="141" s="1"/>
  <c r="T21" i="141"/>
  <c r="S21" i="141" s="1"/>
  <c r="T20" i="141"/>
  <c r="S20" i="141"/>
  <c r="T19" i="141"/>
  <c r="S19" i="141" s="1"/>
  <c r="T18" i="141"/>
  <c r="S18" i="141" s="1"/>
  <c r="T17" i="141"/>
  <c r="S17" i="141" s="1"/>
  <c r="T16" i="141"/>
  <c r="S16" i="141" s="1"/>
  <c r="T15" i="141"/>
  <c r="S15" i="141" s="1"/>
  <c r="T14" i="141"/>
  <c r="S14" i="141" s="1"/>
  <c r="T31" i="140"/>
  <c r="S31" i="140" s="1"/>
  <c r="T30" i="140"/>
  <c r="S30" i="140" s="1"/>
  <c r="T29" i="140"/>
  <c r="S29" i="140" s="1"/>
  <c r="T28" i="140"/>
  <c r="S28" i="140" s="1"/>
  <c r="T27" i="140"/>
  <c r="S27" i="140" s="1"/>
  <c r="T26" i="140"/>
  <c r="S26" i="140" s="1"/>
  <c r="T25" i="140"/>
  <c r="S25" i="140" s="1"/>
  <c r="T24" i="140"/>
  <c r="S24" i="140" s="1"/>
  <c r="T23" i="140"/>
  <c r="S23" i="140" s="1"/>
  <c r="T22" i="140"/>
  <c r="S22" i="140" s="1"/>
  <c r="T21" i="140"/>
  <c r="S21" i="140" s="1"/>
  <c r="T20" i="140"/>
  <c r="S20" i="140" s="1"/>
  <c r="T19" i="140"/>
  <c r="S19" i="140" s="1"/>
  <c r="T18" i="140"/>
  <c r="S18" i="140" s="1"/>
  <c r="T17" i="140"/>
  <c r="S17" i="140" s="1"/>
  <c r="T16" i="140"/>
  <c r="S16" i="140" s="1"/>
  <c r="T15" i="140"/>
  <c r="S15" i="140" s="1"/>
  <c r="T14" i="140"/>
  <c r="S14" i="140" s="1"/>
  <c r="T31" i="139"/>
  <c r="S31" i="139" s="1"/>
  <c r="T30" i="139"/>
  <c r="S30" i="139" s="1"/>
  <c r="T29" i="139"/>
  <c r="S29" i="139" s="1"/>
  <c r="T28" i="139"/>
  <c r="S28" i="139" s="1"/>
  <c r="T27" i="139"/>
  <c r="S27" i="139" s="1"/>
  <c r="T26" i="139"/>
  <c r="S26" i="139" s="1"/>
  <c r="T25" i="139"/>
  <c r="S25" i="139" s="1"/>
  <c r="T24" i="139"/>
  <c r="S24" i="139" s="1"/>
  <c r="T23" i="139"/>
  <c r="S23" i="139" s="1"/>
  <c r="T22" i="139"/>
  <c r="S22" i="139" s="1"/>
  <c r="T21" i="139"/>
  <c r="S21" i="139" s="1"/>
  <c r="T20" i="139"/>
  <c r="S20" i="139" s="1"/>
  <c r="T19" i="139"/>
  <c r="S19" i="139" s="1"/>
  <c r="T18" i="139"/>
  <c r="S18" i="139" s="1"/>
  <c r="T17" i="139"/>
  <c r="S17" i="139" s="1"/>
  <c r="T16" i="139"/>
  <c r="S16" i="139" s="1"/>
  <c r="T15" i="139"/>
  <c r="S15" i="139" s="1"/>
  <c r="T14" i="139"/>
  <c r="S14" i="139" s="1"/>
  <c r="T31" i="138"/>
  <c r="S31" i="138" s="1"/>
  <c r="T30" i="138"/>
  <c r="S30" i="138" s="1"/>
  <c r="T29" i="138"/>
  <c r="S29" i="138" s="1"/>
  <c r="T28" i="138"/>
  <c r="S28" i="138" s="1"/>
  <c r="T27" i="138"/>
  <c r="S27" i="138" s="1"/>
  <c r="T26" i="138"/>
  <c r="S26" i="138" s="1"/>
  <c r="T25" i="138"/>
  <c r="S25" i="138" s="1"/>
  <c r="T24" i="138"/>
  <c r="S24" i="138" s="1"/>
  <c r="T23" i="138"/>
  <c r="S23" i="138" s="1"/>
  <c r="T22" i="138"/>
  <c r="S22" i="138" s="1"/>
  <c r="T21" i="138"/>
  <c r="S21" i="138" s="1"/>
  <c r="T20" i="138"/>
  <c r="S20" i="138" s="1"/>
  <c r="T19" i="138"/>
  <c r="S19" i="138" s="1"/>
  <c r="T18" i="138"/>
  <c r="S18" i="138" s="1"/>
  <c r="T17" i="138"/>
  <c r="S17" i="138" s="1"/>
  <c r="T16" i="138"/>
  <c r="S16" i="138" s="1"/>
  <c r="T15" i="138"/>
  <c r="S15" i="138" s="1"/>
  <c r="T14" i="138"/>
  <c r="S14" i="138" s="1"/>
  <c r="T31" i="137"/>
  <c r="S31" i="137" s="1"/>
  <c r="T30" i="137"/>
  <c r="S30" i="137" s="1"/>
  <c r="T29" i="137"/>
  <c r="S29" i="137" s="1"/>
  <c r="T28" i="137"/>
  <c r="S28" i="137" s="1"/>
  <c r="T27" i="137"/>
  <c r="S27" i="137" s="1"/>
  <c r="T26" i="137"/>
  <c r="S26" i="137" s="1"/>
  <c r="T25" i="137"/>
  <c r="S25" i="137" s="1"/>
  <c r="T24" i="137"/>
  <c r="S24" i="137" s="1"/>
  <c r="T23" i="137"/>
  <c r="S23" i="137" s="1"/>
  <c r="T22" i="137"/>
  <c r="S22" i="137" s="1"/>
  <c r="T21" i="137"/>
  <c r="S21" i="137" s="1"/>
  <c r="T20" i="137"/>
  <c r="S20" i="137"/>
  <c r="T19" i="137"/>
  <c r="S19" i="137" s="1"/>
  <c r="T18" i="137"/>
  <c r="S18" i="137" s="1"/>
  <c r="T17" i="137"/>
  <c r="S17" i="137"/>
  <c r="T16" i="137"/>
  <c r="S16" i="137" s="1"/>
  <c r="T15" i="137"/>
  <c r="S15" i="137" s="1"/>
  <c r="T14" i="137"/>
  <c r="S14" i="137" s="1"/>
  <c r="T31" i="136"/>
  <c r="S31" i="136" s="1"/>
  <c r="T30" i="136"/>
  <c r="S30" i="136" s="1"/>
  <c r="T29" i="136"/>
  <c r="S29" i="136" s="1"/>
  <c r="T28" i="136"/>
  <c r="S28" i="136" s="1"/>
  <c r="T27" i="136"/>
  <c r="S27" i="136" s="1"/>
  <c r="T26" i="136"/>
  <c r="S26" i="136" s="1"/>
  <c r="T25" i="136"/>
  <c r="S25" i="136" s="1"/>
  <c r="T24" i="136"/>
  <c r="S24" i="136" s="1"/>
  <c r="T23" i="136"/>
  <c r="S23" i="136" s="1"/>
  <c r="T22" i="136"/>
  <c r="S22" i="136" s="1"/>
  <c r="T21" i="136"/>
  <c r="S21" i="136" s="1"/>
  <c r="T20" i="136"/>
  <c r="S20" i="136" s="1"/>
  <c r="T19" i="136"/>
  <c r="S19" i="136" s="1"/>
  <c r="T18" i="136"/>
  <c r="S18" i="136" s="1"/>
  <c r="T17" i="136"/>
  <c r="S17" i="136" s="1"/>
  <c r="T16" i="136"/>
  <c r="S16" i="136" s="1"/>
  <c r="T15" i="136"/>
  <c r="S15" i="136" s="1"/>
  <c r="T14" i="136"/>
  <c r="S14" i="136" s="1"/>
  <c r="T31" i="135"/>
  <c r="S31" i="135" s="1"/>
  <c r="T30" i="135"/>
  <c r="S30" i="135" s="1"/>
  <c r="T29" i="135"/>
  <c r="S29" i="135" s="1"/>
  <c r="T28" i="135"/>
  <c r="S28" i="135" s="1"/>
  <c r="T27" i="135"/>
  <c r="S27" i="135" s="1"/>
  <c r="T26" i="135"/>
  <c r="S26" i="135" s="1"/>
  <c r="T25" i="135"/>
  <c r="S25" i="135" s="1"/>
  <c r="T24" i="135"/>
  <c r="S24" i="135" s="1"/>
  <c r="T23" i="135"/>
  <c r="S23" i="135" s="1"/>
  <c r="T22" i="135"/>
  <c r="S22" i="135" s="1"/>
  <c r="T21" i="135"/>
  <c r="S21" i="135" s="1"/>
  <c r="T20" i="135"/>
  <c r="S20" i="135" s="1"/>
  <c r="T19" i="135"/>
  <c r="S19" i="135" s="1"/>
  <c r="T18" i="135"/>
  <c r="S18" i="135" s="1"/>
  <c r="T17" i="135"/>
  <c r="S17" i="135" s="1"/>
  <c r="T16" i="135"/>
  <c r="S16" i="135" s="1"/>
  <c r="T15" i="135"/>
  <c r="S15" i="135" s="1"/>
  <c r="T14" i="135"/>
  <c r="S14" i="135" s="1"/>
  <c r="T31" i="134"/>
  <c r="S31" i="134" s="1"/>
  <c r="T30" i="134"/>
  <c r="S30" i="134" s="1"/>
  <c r="T29" i="134"/>
  <c r="S29" i="134" s="1"/>
  <c r="T28" i="134"/>
  <c r="S28" i="134" s="1"/>
  <c r="T27" i="134"/>
  <c r="S27" i="134" s="1"/>
  <c r="T26" i="134"/>
  <c r="S26" i="134" s="1"/>
  <c r="T25" i="134"/>
  <c r="S25" i="134" s="1"/>
  <c r="T24" i="134"/>
  <c r="S24" i="134" s="1"/>
  <c r="T23" i="134"/>
  <c r="S23" i="134" s="1"/>
  <c r="T22" i="134"/>
  <c r="S22" i="134" s="1"/>
  <c r="T21" i="134"/>
  <c r="S21" i="134" s="1"/>
  <c r="T20" i="134"/>
  <c r="S20" i="134" s="1"/>
  <c r="T19" i="134"/>
  <c r="S19" i="134" s="1"/>
  <c r="T18" i="134"/>
  <c r="S18" i="134" s="1"/>
  <c r="T17" i="134"/>
  <c r="S17" i="134" s="1"/>
  <c r="T16" i="134"/>
  <c r="S16" i="134" s="1"/>
  <c r="T15" i="134"/>
  <c r="S15" i="134" s="1"/>
  <c r="T14" i="134"/>
  <c r="S14" i="134" s="1"/>
  <c r="T31" i="133"/>
  <c r="S31" i="133" s="1"/>
  <c r="T30" i="133"/>
  <c r="S30" i="133" s="1"/>
  <c r="T29" i="133"/>
  <c r="S29" i="133" s="1"/>
  <c r="T28" i="133"/>
  <c r="S28" i="133" s="1"/>
  <c r="T27" i="133"/>
  <c r="S27" i="133" s="1"/>
  <c r="T26" i="133"/>
  <c r="S26" i="133" s="1"/>
  <c r="T25" i="133"/>
  <c r="S25" i="133" s="1"/>
  <c r="T24" i="133"/>
  <c r="S24" i="133" s="1"/>
  <c r="T23" i="133"/>
  <c r="S23" i="133" s="1"/>
  <c r="T22" i="133"/>
  <c r="S22" i="133" s="1"/>
  <c r="T21" i="133"/>
  <c r="S21" i="133" s="1"/>
  <c r="T20" i="133"/>
  <c r="S20" i="133" s="1"/>
  <c r="T19" i="133"/>
  <c r="S19" i="133" s="1"/>
  <c r="T18" i="133"/>
  <c r="S18" i="133" s="1"/>
  <c r="T17" i="133"/>
  <c r="S17" i="133" s="1"/>
  <c r="T16" i="133"/>
  <c r="S16" i="133" s="1"/>
  <c r="T15" i="133"/>
  <c r="S15" i="133" s="1"/>
  <c r="T14" i="133"/>
  <c r="S14" i="133" s="1"/>
  <c r="T31" i="132"/>
  <c r="S31" i="132" s="1"/>
  <c r="T30" i="132"/>
  <c r="S30" i="132" s="1"/>
  <c r="T29" i="132"/>
  <c r="S29" i="132" s="1"/>
  <c r="T28" i="132"/>
  <c r="S28" i="132" s="1"/>
  <c r="T27" i="132"/>
  <c r="S27" i="132" s="1"/>
  <c r="T26" i="132"/>
  <c r="S26" i="132" s="1"/>
  <c r="T25" i="132"/>
  <c r="S25" i="132" s="1"/>
  <c r="T24" i="132"/>
  <c r="S24" i="132" s="1"/>
  <c r="T23" i="132"/>
  <c r="S23" i="132" s="1"/>
  <c r="T22" i="132"/>
  <c r="S22" i="132" s="1"/>
  <c r="T21" i="132"/>
  <c r="S21" i="132" s="1"/>
  <c r="T20" i="132"/>
  <c r="S20" i="132" s="1"/>
  <c r="T19" i="132"/>
  <c r="S19" i="132" s="1"/>
  <c r="T18" i="132"/>
  <c r="S18" i="132" s="1"/>
  <c r="T17" i="132"/>
  <c r="S17" i="132" s="1"/>
  <c r="T16" i="132"/>
  <c r="S16" i="132" s="1"/>
  <c r="T15" i="132"/>
  <c r="S15" i="132"/>
  <c r="T14" i="132"/>
  <c r="S14" i="132" s="1"/>
  <c r="T31" i="131"/>
  <c r="S31" i="131" s="1"/>
  <c r="T30" i="131"/>
  <c r="S30" i="131" s="1"/>
  <c r="T29" i="131"/>
  <c r="S29" i="131" s="1"/>
  <c r="T28" i="131"/>
  <c r="S28" i="131" s="1"/>
  <c r="T27" i="131"/>
  <c r="S27" i="131" s="1"/>
  <c r="T26" i="131"/>
  <c r="S26" i="131" s="1"/>
  <c r="T25" i="131"/>
  <c r="S25" i="131" s="1"/>
  <c r="T24" i="131"/>
  <c r="S24" i="131" s="1"/>
  <c r="T23" i="131"/>
  <c r="S23" i="131" s="1"/>
  <c r="T22" i="131"/>
  <c r="S22" i="131" s="1"/>
  <c r="T21" i="131"/>
  <c r="S21" i="131" s="1"/>
  <c r="T20" i="131"/>
  <c r="S20" i="131" s="1"/>
  <c r="T19" i="131"/>
  <c r="S19" i="131" s="1"/>
  <c r="T18" i="131"/>
  <c r="S18" i="131" s="1"/>
  <c r="T17" i="131"/>
  <c r="S17" i="131" s="1"/>
  <c r="T16" i="131"/>
  <c r="S16" i="131" s="1"/>
  <c r="T15" i="131"/>
  <c r="S15" i="131" s="1"/>
  <c r="T14" i="131"/>
  <c r="S14" i="131" s="1"/>
  <c r="T31" i="130"/>
  <c r="S31" i="130" s="1"/>
  <c r="T30" i="130"/>
  <c r="S30" i="130" s="1"/>
  <c r="T29" i="130"/>
  <c r="S29" i="130" s="1"/>
  <c r="T28" i="130"/>
  <c r="S28" i="130" s="1"/>
  <c r="T27" i="130"/>
  <c r="S27" i="130" s="1"/>
  <c r="T26" i="130"/>
  <c r="S26" i="130" s="1"/>
  <c r="T25" i="130"/>
  <c r="S25" i="130" s="1"/>
  <c r="T24" i="130"/>
  <c r="S24" i="130" s="1"/>
  <c r="T23" i="130"/>
  <c r="S23" i="130" s="1"/>
  <c r="T22" i="130"/>
  <c r="S22" i="130" s="1"/>
  <c r="T21" i="130"/>
  <c r="S21" i="130" s="1"/>
  <c r="T20" i="130"/>
  <c r="S20" i="130"/>
  <c r="T19" i="130"/>
  <c r="S19" i="130" s="1"/>
  <c r="T18" i="130"/>
  <c r="S18" i="130" s="1"/>
  <c r="T17" i="130"/>
  <c r="S17" i="130" s="1"/>
  <c r="T16" i="130"/>
  <c r="S16" i="130" s="1"/>
  <c r="T15" i="130"/>
  <c r="S15" i="130" s="1"/>
  <c r="T14" i="130"/>
  <c r="S14" i="130" s="1"/>
  <c r="T31" i="129"/>
  <c r="S31" i="129" s="1"/>
  <c r="T30" i="129"/>
  <c r="S30" i="129" s="1"/>
  <c r="T29" i="129"/>
  <c r="S29" i="129" s="1"/>
  <c r="T28" i="129"/>
  <c r="S28" i="129" s="1"/>
  <c r="T27" i="129"/>
  <c r="S27" i="129" s="1"/>
  <c r="T26" i="129"/>
  <c r="S26" i="129" s="1"/>
  <c r="T25" i="129"/>
  <c r="S25" i="129" s="1"/>
  <c r="T24" i="129"/>
  <c r="S24" i="129" s="1"/>
  <c r="T23" i="129"/>
  <c r="S23" i="129" s="1"/>
  <c r="T22" i="129"/>
  <c r="S22" i="129" s="1"/>
  <c r="T21" i="129"/>
  <c r="S21" i="129" s="1"/>
  <c r="T20" i="129"/>
  <c r="S20" i="129" s="1"/>
  <c r="T19" i="129"/>
  <c r="S19" i="129" s="1"/>
  <c r="T18" i="129"/>
  <c r="S18" i="129" s="1"/>
  <c r="T17" i="129"/>
  <c r="S17" i="129" s="1"/>
  <c r="T16" i="129"/>
  <c r="S16" i="129" s="1"/>
  <c r="T15" i="129"/>
  <c r="S15" i="129" s="1"/>
  <c r="T14" i="129"/>
  <c r="S14" i="129" s="1"/>
  <c r="T31" i="128"/>
  <c r="S31" i="128" s="1"/>
  <c r="T30" i="128"/>
  <c r="S30" i="128" s="1"/>
  <c r="T29" i="128"/>
  <c r="S29" i="128" s="1"/>
  <c r="T28" i="128"/>
  <c r="S28" i="128" s="1"/>
  <c r="T27" i="128"/>
  <c r="S27" i="128" s="1"/>
  <c r="T26" i="128"/>
  <c r="S26" i="128" s="1"/>
  <c r="T25" i="128"/>
  <c r="S25" i="128" s="1"/>
  <c r="T24" i="128"/>
  <c r="S24" i="128" s="1"/>
  <c r="T23" i="128"/>
  <c r="S23" i="128" s="1"/>
  <c r="T22" i="128"/>
  <c r="S22" i="128" s="1"/>
  <c r="T21" i="128"/>
  <c r="S21" i="128" s="1"/>
  <c r="T20" i="128"/>
  <c r="S20" i="128" s="1"/>
  <c r="T19" i="128"/>
  <c r="S19" i="128" s="1"/>
  <c r="T18" i="128"/>
  <c r="S18" i="128" s="1"/>
  <c r="T17" i="128"/>
  <c r="S17" i="128" s="1"/>
  <c r="T16" i="128"/>
  <c r="S16" i="128" s="1"/>
  <c r="T15" i="128"/>
  <c r="S15" i="128" s="1"/>
  <c r="T14" i="128"/>
  <c r="S14" i="128" s="1"/>
  <c r="T31" i="127"/>
  <c r="S31" i="127" s="1"/>
  <c r="T30" i="127"/>
  <c r="S30" i="127" s="1"/>
  <c r="T29" i="127"/>
  <c r="S29" i="127" s="1"/>
  <c r="T28" i="127"/>
  <c r="S28" i="127" s="1"/>
  <c r="T27" i="127"/>
  <c r="S27" i="127" s="1"/>
  <c r="T26" i="127"/>
  <c r="S26" i="127" s="1"/>
  <c r="T25" i="127"/>
  <c r="S25" i="127" s="1"/>
  <c r="T24" i="127"/>
  <c r="S24" i="127" s="1"/>
  <c r="T23" i="127"/>
  <c r="S23" i="127" s="1"/>
  <c r="T22" i="127"/>
  <c r="S22" i="127" s="1"/>
  <c r="T21" i="127"/>
  <c r="S21" i="127" s="1"/>
  <c r="T20" i="127"/>
  <c r="S20" i="127" s="1"/>
  <c r="T19" i="127"/>
  <c r="S19" i="127" s="1"/>
  <c r="T18" i="127"/>
  <c r="S18" i="127" s="1"/>
  <c r="T17" i="127"/>
  <c r="S17" i="127"/>
  <c r="T16" i="127"/>
  <c r="S16" i="127" s="1"/>
  <c r="T15" i="127"/>
  <c r="S15" i="127" s="1"/>
  <c r="T14" i="127"/>
  <c r="S14" i="127" s="1"/>
  <c r="T31" i="126"/>
  <c r="S31" i="126" s="1"/>
  <c r="T30" i="126"/>
  <c r="S30" i="126" s="1"/>
  <c r="T29" i="126"/>
  <c r="S29" i="126" s="1"/>
  <c r="T28" i="126"/>
  <c r="S28" i="126" s="1"/>
  <c r="T27" i="126"/>
  <c r="S27" i="126" s="1"/>
  <c r="T26" i="126"/>
  <c r="S26" i="126" s="1"/>
  <c r="T25" i="126"/>
  <c r="S25" i="126" s="1"/>
  <c r="T24" i="126"/>
  <c r="S24" i="126" s="1"/>
  <c r="T23" i="126"/>
  <c r="S23" i="126" s="1"/>
  <c r="T22" i="126"/>
  <c r="S22" i="126" s="1"/>
  <c r="T21" i="126"/>
  <c r="S21" i="126" s="1"/>
  <c r="T20" i="126"/>
  <c r="S20" i="126"/>
  <c r="T19" i="126"/>
  <c r="S19" i="126" s="1"/>
  <c r="T18" i="126"/>
  <c r="S18" i="126" s="1"/>
  <c r="T17" i="126"/>
  <c r="S17" i="126"/>
  <c r="T16" i="126"/>
  <c r="S16" i="126" s="1"/>
  <c r="T15" i="126"/>
  <c r="S15" i="126" s="1"/>
  <c r="T14" i="126"/>
  <c r="S14" i="126" s="1"/>
  <c r="T31" i="125"/>
  <c r="S31" i="125" s="1"/>
  <c r="T30" i="125"/>
  <c r="S30" i="125" s="1"/>
  <c r="T29" i="125"/>
  <c r="S29" i="125" s="1"/>
  <c r="T28" i="125"/>
  <c r="S28" i="125" s="1"/>
  <c r="T27" i="125"/>
  <c r="S27" i="125" s="1"/>
  <c r="T26" i="125"/>
  <c r="S26" i="125" s="1"/>
  <c r="T25" i="125"/>
  <c r="S25" i="125" s="1"/>
  <c r="T24" i="125"/>
  <c r="S24" i="125" s="1"/>
  <c r="T23" i="125"/>
  <c r="S23" i="125" s="1"/>
  <c r="T22" i="125"/>
  <c r="S22" i="125" s="1"/>
  <c r="T21" i="125"/>
  <c r="S21" i="125" s="1"/>
  <c r="T20" i="125"/>
  <c r="S20" i="125" s="1"/>
  <c r="T19" i="125"/>
  <c r="S19" i="125" s="1"/>
  <c r="T18" i="125"/>
  <c r="S18" i="125" s="1"/>
  <c r="T17" i="125"/>
  <c r="S17" i="125" s="1"/>
  <c r="T16" i="125"/>
  <c r="S16" i="125" s="1"/>
  <c r="T15" i="125"/>
  <c r="S15" i="125" s="1"/>
  <c r="T14" i="125"/>
  <c r="S14" i="125" s="1"/>
  <c r="T31" i="124"/>
  <c r="S31" i="124" s="1"/>
  <c r="T30" i="124"/>
  <c r="S30" i="124" s="1"/>
  <c r="T29" i="124"/>
  <c r="S29" i="124" s="1"/>
  <c r="T28" i="124"/>
  <c r="S28" i="124" s="1"/>
  <c r="T27" i="124"/>
  <c r="S27" i="124" s="1"/>
  <c r="T26" i="124"/>
  <c r="S26" i="124" s="1"/>
  <c r="T25" i="124"/>
  <c r="S25" i="124" s="1"/>
  <c r="T24" i="124"/>
  <c r="S24" i="124" s="1"/>
  <c r="T23" i="124"/>
  <c r="S23" i="124" s="1"/>
  <c r="T22" i="124"/>
  <c r="S22" i="124" s="1"/>
  <c r="T21" i="124"/>
  <c r="S21" i="124" s="1"/>
  <c r="T20" i="124"/>
  <c r="S20" i="124" s="1"/>
  <c r="T19" i="124"/>
  <c r="S19" i="124" s="1"/>
  <c r="T18" i="124"/>
  <c r="S18" i="124" s="1"/>
  <c r="T17" i="124"/>
  <c r="S17" i="124" s="1"/>
  <c r="T16" i="124"/>
  <c r="S16" i="124" s="1"/>
  <c r="T15" i="124"/>
  <c r="S15" i="124" s="1"/>
  <c r="T14" i="124"/>
  <c r="S14" i="124" s="1"/>
  <c r="T31" i="123"/>
  <c r="S31" i="123" s="1"/>
  <c r="T30" i="123"/>
  <c r="S30" i="123" s="1"/>
  <c r="T29" i="123"/>
  <c r="S29" i="123" s="1"/>
  <c r="T28" i="123"/>
  <c r="S28" i="123" s="1"/>
  <c r="T27" i="123"/>
  <c r="S27" i="123" s="1"/>
  <c r="T26" i="123"/>
  <c r="S26" i="123" s="1"/>
  <c r="T25" i="123"/>
  <c r="S25" i="123" s="1"/>
  <c r="T24" i="123"/>
  <c r="S24" i="123" s="1"/>
  <c r="T23" i="123"/>
  <c r="S23" i="123" s="1"/>
  <c r="T22" i="123"/>
  <c r="S22" i="123" s="1"/>
  <c r="T21" i="123"/>
  <c r="S21" i="123" s="1"/>
  <c r="T20" i="123"/>
  <c r="S20" i="123" s="1"/>
  <c r="T19" i="123"/>
  <c r="S19" i="123" s="1"/>
  <c r="T18" i="123"/>
  <c r="S18" i="123" s="1"/>
  <c r="T17" i="123"/>
  <c r="S17" i="123" s="1"/>
  <c r="T16" i="123"/>
  <c r="S16" i="123" s="1"/>
  <c r="T15" i="123"/>
  <c r="S15" i="123" s="1"/>
  <c r="T14" i="123"/>
  <c r="S14" i="123" s="1"/>
  <c r="T31" i="122"/>
  <c r="S31" i="122" s="1"/>
  <c r="T30" i="122"/>
  <c r="S30" i="122" s="1"/>
  <c r="T29" i="122"/>
  <c r="S29" i="122" s="1"/>
  <c r="T28" i="122"/>
  <c r="S28" i="122" s="1"/>
  <c r="T27" i="122"/>
  <c r="S27" i="122" s="1"/>
  <c r="T26" i="122"/>
  <c r="S26" i="122" s="1"/>
  <c r="T25" i="122"/>
  <c r="S25" i="122" s="1"/>
  <c r="T24" i="122"/>
  <c r="S24" i="122" s="1"/>
  <c r="T23" i="122"/>
  <c r="S23" i="122" s="1"/>
  <c r="T22" i="122"/>
  <c r="S22" i="122" s="1"/>
  <c r="T21" i="122"/>
  <c r="S21" i="122" s="1"/>
  <c r="T20" i="122"/>
  <c r="S20" i="122" s="1"/>
  <c r="T19" i="122"/>
  <c r="S19" i="122" s="1"/>
  <c r="T18" i="122"/>
  <c r="S18" i="122" s="1"/>
  <c r="T17" i="122"/>
  <c r="S17" i="122" s="1"/>
  <c r="T16" i="122"/>
  <c r="S16" i="122" s="1"/>
  <c r="T15" i="122"/>
  <c r="S15" i="122" s="1"/>
  <c r="T14" i="122"/>
  <c r="S14" i="122" s="1"/>
  <c r="T31" i="121"/>
  <c r="S31" i="121" s="1"/>
  <c r="T30" i="121"/>
  <c r="S30" i="121" s="1"/>
  <c r="T29" i="121"/>
  <c r="S29" i="121" s="1"/>
  <c r="T28" i="121"/>
  <c r="S28" i="121" s="1"/>
  <c r="T27" i="121"/>
  <c r="S27" i="121" s="1"/>
  <c r="T26" i="121"/>
  <c r="S26" i="121" s="1"/>
  <c r="T25" i="121"/>
  <c r="S25" i="121" s="1"/>
  <c r="T24" i="121"/>
  <c r="S24" i="121" s="1"/>
  <c r="T23" i="121"/>
  <c r="S23" i="121" s="1"/>
  <c r="T22" i="121"/>
  <c r="S22" i="121" s="1"/>
  <c r="T21" i="121"/>
  <c r="S21" i="121" s="1"/>
  <c r="T20" i="121"/>
  <c r="S20" i="121" s="1"/>
  <c r="T19" i="121"/>
  <c r="S19" i="121" s="1"/>
  <c r="T18" i="121"/>
  <c r="S18" i="121" s="1"/>
  <c r="T17" i="121"/>
  <c r="S17" i="121" s="1"/>
  <c r="T16" i="121"/>
  <c r="S16" i="121" s="1"/>
  <c r="T15" i="121"/>
  <c r="S15" i="121" s="1"/>
  <c r="T14" i="121"/>
  <c r="S14" i="121" s="1"/>
  <c r="T31" i="120"/>
  <c r="S31" i="120" s="1"/>
  <c r="T30" i="120"/>
  <c r="S30" i="120" s="1"/>
  <c r="T29" i="120"/>
  <c r="S29" i="120" s="1"/>
  <c r="T28" i="120"/>
  <c r="S28" i="120" s="1"/>
  <c r="T27" i="120"/>
  <c r="S27" i="120" s="1"/>
  <c r="T26" i="120"/>
  <c r="S26" i="120" s="1"/>
  <c r="T25" i="120"/>
  <c r="S25" i="120" s="1"/>
  <c r="T24" i="120"/>
  <c r="S24" i="120" s="1"/>
  <c r="T23" i="120"/>
  <c r="S23" i="120" s="1"/>
  <c r="T22" i="120"/>
  <c r="S22" i="120" s="1"/>
  <c r="T21" i="120"/>
  <c r="S21" i="120" s="1"/>
  <c r="T20" i="120"/>
  <c r="S20" i="120" s="1"/>
  <c r="T19" i="120"/>
  <c r="S19" i="120" s="1"/>
  <c r="T18" i="120"/>
  <c r="S18" i="120" s="1"/>
  <c r="T17" i="120"/>
  <c r="S17" i="120" s="1"/>
  <c r="T16" i="120"/>
  <c r="S16" i="120" s="1"/>
  <c r="T15" i="120"/>
  <c r="S15" i="120" s="1"/>
  <c r="T14" i="120"/>
  <c r="S14" i="120" s="1"/>
  <c r="T31" i="110"/>
  <c r="S31" i="110" s="1"/>
  <c r="T30" i="110"/>
  <c r="S30" i="110" s="1"/>
  <c r="T29" i="110"/>
  <c r="S29" i="110" s="1"/>
  <c r="T28" i="110"/>
  <c r="S28" i="110" s="1"/>
  <c r="T27" i="110"/>
  <c r="S27" i="110" s="1"/>
  <c r="T26" i="110"/>
  <c r="S26" i="110" s="1"/>
  <c r="T25" i="110"/>
  <c r="S25" i="110"/>
  <c r="T24" i="110"/>
  <c r="S24" i="110" s="1"/>
  <c r="T23" i="110"/>
  <c r="S23" i="110" s="1"/>
  <c r="T22" i="110"/>
  <c r="S22" i="110" s="1"/>
  <c r="T21" i="110"/>
  <c r="S21" i="110" s="1"/>
  <c r="T20" i="110"/>
  <c r="S20" i="110" s="1"/>
  <c r="T19" i="110"/>
  <c r="S19" i="110" s="1"/>
  <c r="T18" i="110"/>
  <c r="S18" i="110" s="1"/>
  <c r="T17" i="110"/>
  <c r="S17" i="110" s="1"/>
  <c r="T16" i="110"/>
  <c r="S16" i="110" s="1"/>
  <c r="T15" i="110"/>
  <c r="S15" i="110" s="1"/>
  <c r="T14" i="110"/>
  <c r="S14" i="110" s="1"/>
  <c r="T31" i="109"/>
  <c r="S31" i="109" s="1"/>
  <c r="T30" i="109"/>
  <c r="S30" i="109" s="1"/>
  <c r="T29" i="109"/>
  <c r="S29" i="109" s="1"/>
  <c r="T28" i="109"/>
  <c r="S28" i="109" s="1"/>
  <c r="T27" i="109"/>
  <c r="S27" i="109" s="1"/>
  <c r="T26" i="109"/>
  <c r="S26" i="109" s="1"/>
  <c r="T25" i="109"/>
  <c r="S25" i="109" s="1"/>
  <c r="T24" i="109"/>
  <c r="S24" i="109" s="1"/>
  <c r="T23" i="109"/>
  <c r="S23" i="109" s="1"/>
  <c r="T22" i="109"/>
  <c r="S22" i="109" s="1"/>
  <c r="T21" i="109"/>
  <c r="S21" i="109" s="1"/>
  <c r="T20" i="109"/>
  <c r="S20" i="109" s="1"/>
  <c r="T19" i="109"/>
  <c r="S19" i="109" s="1"/>
  <c r="T18" i="109"/>
  <c r="S18" i="109" s="1"/>
  <c r="T17" i="109"/>
  <c r="S17" i="109" s="1"/>
  <c r="T16" i="109"/>
  <c r="S16" i="109" s="1"/>
  <c r="T15" i="109"/>
  <c r="S15" i="109" s="1"/>
  <c r="T14" i="109"/>
  <c r="S14" i="109" s="1"/>
  <c r="T31" i="108"/>
  <c r="S31" i="108" s="1"/>
  <c r="T30" i="108"/>
  <c r="S30" i="108" s="1"/>
  <c r="T29" i="108"/>
  <c r="S29" i="108" s="1"/>
  <c r="T28" i="108"/>
  <c r="S28" i="108" s="1"/>
  <c r="T27" i="108"/>
  <c r="S27" i="108" s="1"/>
  <c r="T26" i="108"/>
  <c r="S26" i="108" s="1"/>
  <c r="T25" i="108"/>
  <c r="S25" i="108" s="1"/>
  <c r="T24" i="108"/>
  <c r="S24" i="108" s="1"/>
  <c r="T23" i="108"/>
  <c r="S23" i="108" s="1"/>
  <c r="T22" i="108"/>
  <c r="S22" i="108" s="1"/>
  <c r="T21" i="108"/>
  <c r="S21" i="108" s="1"/>
  <c r="T20" i="108"/>
  <c r="S20" i="108" s="1"/>
  <c r="T19" i="108"/>
  <c r="S19" i="108" s="1"/>
  <c r="T18" i="108"/>
  <c r="S18" i="108" s="1"/>
  <c r="T17" i="108"/>
  <c r="S17" i="108" s="1"/>
  <c r="T16" i="108"/>
  <c r="S16" i="108" s="1"/>
  <c r="T15" i="108"/>
  <c r="S15" i="108" s="1"/>
  <c r="T14" i="108"/>
  <c r="S14" i="108" s="1"/>
  <c r="T31" i="107"/>
  <c r="S31" i="107" s="1"/>
  <c r="T30" i="107"/>
  <c r="S30" i="107" s="1"/>
  <c r="T29" i="107"/>
  <c r="S29" i="107" s="1"/>
  <c r="T28" i="107"/>
  <c r="S28" i="107" s="1"/>
  <c r="T27" i="107"/>
  <c r="S27" i="107" s="1"/>
  <c r="T26" i="107"/>
  <c r="S26" i="107" s="1"/>
  <c r="T25" i="107"/>
  <c r="S25" i="107" s="1"/>
  <c r="T24" i="107"/>
  <c r="S24" i="107" s="1"/>
  <c r="T23" i="107"/>
  <c r="S23" i="107" s="1"/>
  <c r="T22" i="107"/>
  <c r="S22" i="107" s="1"/>
  <c r="T21" i="107"/>
  <c r="S21" i="107" s="1"/>
  <c r="T20" i="107"/>
  <c r="S20" i="107" s="1"/>
  <c r="T19" i="107"/>
  <c r="S19" i="107" s="1"/>
  <c r="T18" i="107"/>
  <c r="S18" i="107" s="1"/>
  <c r="T17" i="107"/>
  <c r="S17" i="107" s="1"/>
  <c r="T16" i="107"/>
  <c r="S16" i="107" s="1"/>
  <c r="T15" i="107"/>
  <c r="S15" i="107" s="1"/>
  <c r="T14" i="107"/>
  <c r="S14" i="107" s="1"/>
  <c r="T31" i="106"/>
  <c r="S31" i="106" s="1"/>
  <c r="T30" i="106"/>
  <c r="S30" i="106" s="1"/>
  <c r="T29" i="106"/>
  <c r="S29" i="106" s="1"/>
  <c r="T28" i="106"/>
  <c r="S28" i="106" s="1"/>
  <c r="T27" i="106"/>
  <c r="S27" i="106" s="1"/>
  <c r="T26" i="106"/>
  <c r="S26" i="106" s="1"/>
  <c r="T25" i="106"/>
  <c r="S25" i="106" s="1"/>
  <c r="T24" i="106"/>
  <c r="S24" i="106" s="1"/>
  <c r="T23" i="106"/>
  <c r="S23" i="106" s="1"/>
  <c r="T22" i="106"/>
  <c r="S22" i="106" s="1"/>
  <c r="T21" i="106"/>
  <c r="S21" i="106" s="1"/>
  <c r="T20" i="106"/>
  <c r="S20" i="106" s="1"/>
  <c r="T19" i="106"/>
  <c r="S19" i="106" s="1"/>
  <c r="T18" i="106"/>
  <c r="S18" i="106" s="1"/>
  <c r="T17" i="106"/>
  <c r="S17" i="106" s="1"/>
  <c r="T16" i="106"/>
  <c r="S16" i="106" s="1"/>
  <c r="T15" i="106"/>
  <c r="S15" i="106" s="1"/>
  <c r="T14" i="106"/>
  <c r="S14" i="106" s="1"/>
  <c r="T31" i="105"/>
  <c r="S31" i="105" s="1"/>
  <c r="T30" i="105"/>
  <c r="S30" i="105" s="1"/>
  <c r="T29" i="105"/>
  <c r="S29" i="105" s="1"/>
  <c r="T28" i="105"/>
  <c r="S28" i="105" s="1"/>
  <c r="T27" i="105"/>
  <c r="S27" i="105" s="1"/>
  <c r="T26" i="105"/>
  <c r="S26" i="105" s="1"/>
  <c r="T25" i="105"/>
  <c r="S25" i="105" s="1"/>
  <c r="T24" i="105"/>
  <c r="S24" i="105" s="1"/>
  <c r="T23" i="105"/>
  <c r="S23" i="105" s="1"/>
  <c r="T22" i="105"/>
  <c r="S22" i="105" s="1"/>
  <c r="T21" i="105"/>
  <c r="S21" i="105" s="1"/>
  <c r="T20" i="105"/>
  <c r="S20" i="105" s="1"/>
  <c r="T19" i="105"/>
  <c r="S19" i="105" s="1"/>
  <c r="T18" i="105"/>
  <c r="S18" i="105" s="1"/>
  <c r="T17" i="105"/>
  <c r="S17" i="105" s="1"/>
  <c r="T16" i="105"/>
  <c r="S16" i="105" s="1"/>
  <c r="T15" i="105"/>
  <c r="S15" i="105" s="1"/>
  <c r="T14" i="105"/>
  <c r="S14" i="105" s="1"/>
  <c r="T31" i="104"/>
  <c r="S31" i="104" s="1"/>
  <c r="T30" i="104"/>
  <c r="S30" i="104" s="1"/>
  <c r="T29" i="104"/>
  <c r="S29" i="104" s="1"/>
  <c r="T28" i="104"/>
  <c r="S28" i="104" s="1"/>
  <c r="T27" i="104"/>
  <c r="S27" i="104" s="1"/>
  <c r="T26" i="104"/>
  <c r="S26" i="104" s="1"/>
  <c r="T25" i="104"/>
  <c r="S25" i="104" s="1"/>
  <c r="T24" i="104"/>
  <c r="S24" i="104" s="1"/>
  <c r="T23" i="104"/>
  <c r="S23" i="104" s="1"/>
  <c r="T22" i="104"/>
  <c r="S22" i="104" s="1"/>
  <c r="T21" i="104"/>
  <c r="S21" i="104" s="1"/>
  <c r="T20" i="104"/>
  <c r="S20" i="104" s="1"/>
  <c r="T19" i="104"/>
  <c r="S19" i="104" s="1"/>
  <c r="T18" i="104"/>
  <c r="S18" i="104" s="1"/>
  <c r="T17" i="104"/>
  <c r="S17" i="104" s="1"/>
  <c r="T16" i="104"/>
  <c r="S16" i="104" s="1"/>
  <c r="T15" i="104"/>
  <c r="S15" i="104" s="1"/>
  <c r="T14" i="104"/>
  <c r="S14" i="104" s="1"/>
  <c r="T31" i="103"/>
  <c r="S31" i="103" s="1"/>
  <c r="T30" i="103"/>
  <c r="S30" i="103" s="1"/>
  <c r="T29" i="103"/>
  <c r="S29" i="103" s="1"/>
  <c r="T28" i="103"/>
  <c r="S28" i="103" s="1"/>
  <c r="T27" i="103"/>
  <c r="S27" i="103" s="1"/>
  <c r="T26" i="103"/>
  <c r="S26" i="103" s="1"/>
  <c r="T25" i="103"/>
  <c r="S25" i="103" s="1"/>
  <c r="T24" i="103"/>
  <c r="S24" i="103" s="1"/>
  <c r="T23" i="103"/>
  <c r="S23" i="103" s="1"/>
  <c r="T22" i="103"/>
  <c r="S22" i="103" s="1"/>
  <c r="T21" i="103"/>
  <c r="S21" i="103" s="1"/>
  <c r="T20" i="103"/>
  <c r="S20" i="103" s="1"/>
  <c r="T19" i="103"/>
  <c r="S19" i="103" s="1"/>
  <c r="T18" i="103"/>
  <c r="S18" i="103" s="1"/>
  <c r="T17" i="103"/>
  <c r="S17" i="103" s="1"/>
  <c r="T16" i="103"/>
  <c r="S16" i="103" s="1"/>
  <c r="T15" i="103"/>
  <c r="S15" i="103" s="1"/>
  <c r="T14" i="103"/>
  <c r="S14" i="103" s="1"/>
  <c r="T33" i="102"/>
  <c r="S33" i="102" s="1"/>
  <c r="T32" i="102"/>
  <c r="S32" i="102" s="1"/>
  <c r="T31" i="102"/>
  <c r="T30" i="102"/>
  <c r="T29" i="102"/>
  <c r="S29" i="102" s="1"/>
  <c r="T28" i="102"/>
  <c r="S28" i="102" s="1"/>
  <c r="T27" i="102"/>
  <c r="S27" i="102" s="1"/>
  <c r="T26" i="102"/>
  <c r="S26" i="102" s="1"/>
  <c r="T18" i="102"/>
  <c r="S18" i="102" s="1"/>
  <c r="T17" i="102"/>
  <c r="S17" i="102" s="1"/>
  <c r="T16" i="102"/>
  <c r="T15" i="102"/>
  <c r="S15" i="102" s="1"/>
  <c r="T14" i="102"/>
  <c r="T65" i="10"/>
  <c r="T64" i="10"/>
  <c r="T36" i="10"/>
  <c r="T34" i="10"/>
  <c r="T32" i="10"/>
  <c r="T31" i="10"/>
  <c r="T30" i="10"/>
  <c r="T29" i="10"/>
  <c r="T28" i="10"/>
  <c r="T21" i="10"/>
  <c r="T20" i="10"/>
  <c r="T19" i="10"/>
  <c r="T18" i="10"/>
  <c r="T17" i="10"/>
  <c r="T16" i="10"/>
  <c r="T15" i="10"/>
  <c r="T14" i="10"/>
  <c r="T13" i="10" s="1"/>
  <c r="J116" i="10" l="1"/>
  <c r="D118" i="10"/>
  <c r="H117" i="10"/>
  <c r="C115" i="10"/>
  <c r="U18" i="111"/>
  <c r="S30" i="102"/>
  <c r="U27" i="111"/>
  <c r="U14" i="111"/>
  <c r="S31" i="102"/>
  <c r="S14" i="102"/>
  <c r="S16" i="102"/>
  <c r="B2" i="87"/>
  <c r="B50" i="87" s="1"/>
  <c r="J117" i="10" l="1"/>
  <c r="H118" i="10"/>
  <c r="D119" i="10"/>
  <c r="H119" i="10" s="1"/>
  <c r="C116" i="10"/>
  <c r="B6" i="87"/>
  <c r="B35" i="87"/>
  <c r="B38" i="87"/>
  <c r="B10" i="87"/>
  <c r="B37" i="87"/>
  <c r="B7" i="87"/>
  <c r="B40" i="87"/>
  <c r="B41" i="87"/>
  <c r="B43" i="87"/>
  <c r="B21" i="87"/>
  <c r="B23" i="87"/>
  <c r="B44" i="87"/>
  <c r="B19" i="87"/>
  <c r="B36" i="87"/>
  <c r="B39" i="87"/>
  <c r="B25" i="87"/>
  <c r="B42" i="87"/>
  <c r="B11" i="87"/>
  <c r="B13" i="87"/>
  <c r="A5" i="4" s="1"/>
  <c r="B45" i="87"/>
  <c r="B30" i="87"/>
  <c r="B15" i="87"/>
  <c r="B47" i="87"/>
  <c r="B16" i="87"/>
  <c r="B32" i="87"/>
  <c r="B48" i="87"/>
  <c r="B24" i="87"/>
  <c r="B26" i="87"/>
  <c r="B27" i="87"/>
  <c r="B12" i="87"/>
  <c r="B28" i="87"/>
  <c r="B29" i="87"/>
  <c r="B14" i="87"/>
  <c r="B46" i="87"/>
  <c r="B31" i="87"/>
  <c r="B17" i="87"/>
  <c r="B33" i="87"/>
  <c r="B49" i="87"/>
  <c r="B20" i="87"/>
  <c r="B22" i="87"/>
  <c r="B8" i="87"/>
  <c r="B9" i="87"/>
  <c r="B18" i="87"/>
  <c r="B34" i="87"/>
  <c r="S36" i="10"/>
  <c r="S34" i="10"/>
  <c r="S32" i="10"/>
  <c r="J119" i="10" l="1"/>
  <c r="C119" i="10"/>
  <c r="J118" i="10"/>
  <c r="C118" i="10"/>
  <c r="C117" i="10"/>
  <c r="V12" i="199"/>
  <c r="K9" i="199"/>
  <c r="J9" i="199"/>
  <c r="K8" i="199"/>
  <c r="U12" i="199" s="1"/>
  <c r="J8" i="199"/>
  <c r="K9" i="198"/>
  <c r="J9" i="198"/>
  <c r="K8" i="198"/>
  <c r="V12" i="198" s="1"/>
  <c r="J8" i="198"/>
  <c r="K9" i="197"/>
  <c r="J9" i="197"/>
  <c r="K8" i="197"/>
  <c r="V12" i="197" s="1"/>
  <c r="J8" i="197"/>
  <c r="K9" i="196"/>
  <c r="J9" i="196"/>
  <c r="K8" i="196"/>
  <c r="V12" i="196" s="1"/>
  <c r="J8" i="196"/>
  <c r="K9" i="195"/>
  <c r="J9" i="195"/>
  <c r="K8" i="195"/>
  <c r="V12" i="195" s="1"/>
  <c r="J8" i="195"/>
  <c r="V12" i="194"/>
  <c r="K9" i="194"/>
  <c r="J9" i="194"/>
  <c r="K8" i="194"/>
  <c r="U12" i="194" s="1"/>
  <c r="J8" i="194"/>
  <c r="K9" i="193"/>
  <c r="J9" i="193"/>
  <c r="K8" i="193"/>
  <c r="V12" i="193" s="1"/>
  <c r="J8" i="193"/>
  <c r="K9" i="192"/>
  <c r="J9" i="192"/>
  <c r="K8" i="192"/>
  <c r="V12" i="192" s="1"/>
  <c r="J8" i="192"/>
  <c r="K9" i="191"/>
  <c r="J9" i="191"/>
  <c r="K8" i="191"/>
  <c r="V12" i="191" s="1"/>
  <c r="J8" i="191"/>
  <c r="K9" i="190"/>
  <c r="J9" i="190"/>
  <c r="K8" i="190"/>
  <c r="V12" i="190" s="1"/>
  <c r="J8" i="190"/>
  <c r="T12" i="189"/>
  <c r="K9" i="189"/>
  <c r="J9" i="189"/>
  <c r="K8" i="189"/>
  <c r="V12" i="189" s="1"/>
  <c r="J8" i="189"/>
  <c r="V12" i="188"/>
  <c r="U12" i="188"/>
  <c r="T12" i="188"/>
  <c r="K9" i="188"/>
  <c r="J9" i="188"/>
  <c r="K8" i="188"/>
  <c r="J8" i="188"/>
  <c r="K9" i="187"/>
  <c r="J9" i="187"/>
  <c r="K8" i="187"/>
  <c r="V12" i="187" s="1"/>
  <c r="J8" i="187"/>
  <c r="V12" i="186"/>
  <c r="K9" i="186"/>
  <c r="J9" i="186"/>
  <c r="K8" i="186"/>
  <c r="U12" i="186" s="1"/>
  <c r="J8" i="186"/>
  <c r="K9" i="185"/>
  <c r="J9" i="185"/>
  <c r="K8" i="185"/>
  <c r="V12" i="185" s="1"/>
  <c r="J8" i="185"/>
  <c r="U12" i="184"/>
  <c r="K9" i="184"/>
  <c r="J9" i="184"/>
  <c r="K8" i="184"/>
  <c r="V12" i="184" s="1"/>
  <c r="J8" i="184"/>
  <c r="T12" i="183"/>
  <c r="K9" i="183"/>
  <c r="J9" i="183"/>
  <c r="K8" i="183"/>
  <c r="V12" i="183" s="1"/>
  <c r="J8" i="183"/>
  <c r="V12" i="182"/>
  <c r="K9" i="182"/>
  <c r="J9" i="182"/>
  <c r="K8" i="182"/>
  <c r="U12" i="182" s="1"/>
  <c r="J8" i="182"/>
  <c r="V12" i="181"/>
  <c r="K9" i="181"/>
  <c r="J9" i="181"/>
  <c r="K8" i="181"/>
  <c r="U12" i="181" s="1"/>
  <c r="J8" i="181"/>
  <c r="U12" i="180"/>
  <c r="K9" i="180"/>
  <c r="J9" i="180"/>
  <c r="K8" i="180"/>
  <c r="V12" i="180" s="1"/>
  <c r="J8" i="180"/>
  <c r="K9" i="179"/>
  <c r="J9" i="179"/>
  <c r="K8" i="179"/>
  <c r="V12" i="179" s="1"/>
  <c r="J8" i="179"/>
  <c r="U12" i="178"/>
  <c r="T12" i="178"/>
  <c r="K9" i="178"/>
  <c r="J9" i="178"/>
  <c r="K8" i="178"/>
  <c r="V12" i="178" s="1"/>
  <c r="J8" i="178"/>
  <c r="V12" i="177"/>
  <c r="K9" i="177"/>
  <c r="J9" i="177"/>
  <c r="K8" i="177"/>
  <c r="U12" i="177" s="1"/>
  <c r="J8" i="177"/>
  <c r="T12" i="176"/>
  <c r="K9" i="176"/>
  <c r="J9" i="176"/>
  <c r="K8" i="176"/>
  <c r="V12" i="176" s="1"/>
  <c r="J8" i="176"/>
  <c r="T12" i="175"/>
  <c r="K9" i="175"/>
  <c r="J9" i="175"/>
  <c r="K8" i="175"/>
  <c r="V12" i="175" s="1"/>
  <c r="J8" i="175"/>
  <c r="V12" i="174"/>
  <c r="U12" i="174"/>
  <c r="T12" i="174"/>
  <c r="K9" i="174"/>
  <c r="J9" i="174"/>
  <c r="K8" i="174"/>
  <c r="J8" i="174"/>
  <c r="V12" i="173"/>
  <c r="T12" i="173"/>
  <c r="K9" i="173"/>
  <c r="J9" i="173"/>
  <c r="K8" i="173"/>
  <c r="U12" i="173" s="1"/>
  <c r="J8" i="173"/>
  <c r="K9" i="172"/>
  <c r="J9" i="172"/>
  <c r="K8" i="172"/>
  <c r="V12" i="172" s="1"/>
  <c r="J8" i="172"/>
  <c r="K9" i="171"/>
  <c r="J9" i="171"/>
  <c r="K8" i="171"/>
  <c r="V12" i="171" s="1"/>
  <c r="J8" i="171"/>
  <c r="K9" i="170"/>
  <c r="J9" i="170"/>
  <c r="K8" i="170"/>
  <c r="V12" i="170" s="1"/>
  <c r="J8" i="170"/>
  <c r="K9" i="169"/>
  <c r="J9" i="169"/>
  <c r="K8" i="169"/>
  <c r="V12" i="169" s="1"/>
  <c r="J8" i="169"/>
  <c r="K9" i="168"/>
  <c r="J9" i="168"/>
  <c r="K8" i="168"/>
  <c r="V12" i="168" s="1"/>
  <c r="J8" i="168"/>
  <c r="K9" i="167"/>
  <c r="J9" i="167"/>
  <c r="K8" i="167"/>
  <c r="V12" i="167" s="1"/>
  <c r="J8" i="167"/>
  <c r="K9" i="166"/>
  <c r="J9" i="166"/>
  <c r="K8" i="166"/>
  <c r="V12" i="166" s="1"/>
  <c r="J8" i="166"/>
  <c r="K9" i="165"/>
  <c r="J9" i="165"/>
  <c r="K8" i="165"/>
  <c r="V12" i="165" s="1"/>
  <c r="J8" i="165"/>
  <c r="K9" i="164"/>
  <c r="J9" i="164"/>
  <c r="K8" i="164"/>
  <c r="V12" i="164" s="1"/>
  <c r="J8" i="164"/>
  <c r="K9" i="163"/>
  <c r="J9" i="163"/>
  <c r="K8" i="163"/>
  <c r="V12" i="163" s="1"/>
  <c r="J8" i="163"/>
  <c r="U12" i="162"/>
  <c r="T12" i="162"/>
  <c r="K9" i="162"/>
  <c r="J9" i="162"/>
  <c r="K8" i="162"/>
  <c r="V12" i="162" s="1"/>
  <c r="J8" i="162"/>
  <c r="U12" i="161"/>
  <c r="T12" i="161"/>
  <c r="K9" i="161"/>
  <c r="J9" i="161"/>
  <c r="K8" i="161"/>
  <c r="V12" i="161" s="1"/>
  <c r="J8" i="161"/>
  <c r="K9" i="160"/>
  <c r="J9" i="160"/>
  <c r="K8" i="160"/>
  <c r="V12" i="160" s="1"/>
  <c r="J8" i="160"/>
  <c r="T12" i="119"/>
  <c r="K9" i="119"/>
  <c r="J9" i="119"/>
  <c r="K8" i="119"/>
  <c r="V12" i="119" s="1"/>
  <c r="J8" i="119"/>
  <c r="K9" i="118"/>
  <c r="J9" i="118"/>
  <c r="K8" i="118"/>
  <c r="V12" i="118" s="1"/>
  <c r="J8" i="118"/>
  <c r="K9" i="117"/>
  <c r="J9" i="117"/>
  <c r="K8" i="117"/>
  <c r="V12" i="117" s="1"/>
  <c r="J8" i="117"/>
  <c r="T12" i="116"/>
  <c r="K9" i="116"/>
  <c r="J9" i="116"/>
  <c r="K8" i="116"/>
  <c r="V12" i="116" s="1"/>
  <c r="J8" i="116"/>
  <c r="K9" i="115"/>
  <c r="J9" i="115"/>
  <c r="K8" i="115"/>
  <c r="V12" i="115" s="1"/>
  <c r="J8" i="115"/>
  <c r="U12" i="114"/>
  <c r="T12" i="114"/>
  <c r="K9" i="114"/>
  <c r="J9" i="114"/>
  <c r="K8" i="114"/>
  <c r="V12" i="114" s="1"/>
  <c r="J8" i="114"/>
  <c r="K9" i="113"/>
  <c r="J9" i="113"/>
  <c r="K8" i="113"/>
  <c r="V12" i="113" s="1"/>
  <c r="J8" i="113"/>
  <c r="K9" i="112"/>
  <c r="J9" i="112"/>
  <c r="K8" i="112"/>
  <c r="V12" i="112" s="1"/>
  <c r="J8" i="112"/>
  <c r="K9" i="111"/>
  <c r="J9" i="111"/>
  <c r="K8" i="111"/>
  <c r="U12" i="111" s="1"/>
  <c r="J8" i="111"/>
  <c r="V12" i="111" l="1"/>
  <c r="T12" i="199"/>
  <c r="T12" i="198"/>
  <c r="U12" i="198"/>
  <c r="T12" i="197"/>
  <c r="U12" i="197"/>
  <c r="T12" i="196"/>
  <c r="U12" i="196"/>
  <c r="T12" i="195"/>
  <c r="U12" i="195"/>
  <c r="T12" i="194"/>
  <c r="T12" i="193"/>
  <c r="U12" i="193"/>
  <c r="T12" i="192"/>
  <c r="U12" i="192"/>
  <c r="T12" i="191"/>
  <c r="U12" i="191"/>
  <c r="T12" i="190"/>
  <c r="U12" i="190"/>
  <c r="U12" i="189"/>
  <c r="T12" i="187"/>
  <c r="U12" i="187"/>
  <c r="T12" i="186"/>
  <c r="T12" i="185"/>
  <c r="U12" i="185"/>
  <c r="T12" i="184"/>
  <c r="U12" i="183"/>
  <c r="T12" i="182"/>
  <c r="T12" i="181"/>
  <c r="T12" i="180"/>
  <c r="T12" i="179"/>
  <c r="U12" i="179"/>
  <c r="T12" i="177"/>
  <c r="U12" i="176"/>
  <c r="U12" i="175"/>
  <c r="T12" i="172"/>
  <c r="U12" i="172"/>
  <c r="T12" i="171"/>
  <c r="U12" i="171"/>
  <c r="T12" i="170"/>
  <c r="U12" i="170"/>
  <c r="T12" i="169"/>
  <c r="U12" i="169"/>
  <c r="T12" i="168"/>
  <c r="U12" i="168"/>
  <c r="T12" i="167"/>
  <c r="U12" i="167"/>
  <c r="T12" i="166"/>
  <c r="U12" i="166"/>
  <c r="T12" i="165"/>
  <c r="U12" i="165"/>
  <c r="T12" i="164"/>
  <c r="U12" i="164"/>
  <c r="T12" i="163"/>
  <c r="U12" i="163"/>
  <c r="T12" i="160"/>
  <c r="U12" i="160"/>
  <c r="U12" i="119"/>
  <c r="T12" i="118"/>
  <c r="U12" i="118"/>
  <c r="T12" i="117"/>
  <c r="U12" i="117"/>
  <c r="U12" i="116"/>
  <c r="T12" i="115"/>
  <c r="U12" i="115"/>
  <c r="T12" i="113"/>
  <c r="U12" i="113"/>
  <c r="T12" i="112"/>
  <c r="U12" i="112"/>
  <c r="T12" i="111"/>
  <c r="K7" i="199" l="1"/>
  <c r="K6" i="199"/>
  <c r="K2" i="199"/>
  <c r="K1" i="199"/>
  <c r="K7" i="198"/>
  <c r="K6" i="198"/>
  <c r="K2" i="198"/>
  <c r="K1" i="198"/>
  <c r="K7" i="197"/>
  <c r="K6" i="197"/>
  <c r="K2" i="197"/>
  <c r="K1" i="197"/>
  <c r="K7" i="196"/>
  <c r="K6" i="196"/>
  <c r="K2" i="196"/>
  <c r="K1" i="196"/>
  <c r="K7" i="195"/>
  <c r="K6" i="195"/>
  <c r="K2" i="195"/>
  <c r="K1" i="195"/>
  <c r="K7" i="194"/>
  <c r="K6" i="194"/>
  <c r="K2" i="194"/>
  <c r="K1" i="194"/>
  <c r="K7" i="193"/>
  <c r="K6" i="193"/>
  <c r="K2" i="193"/>
  <c r="K1" i="193"/>
  <c r="K7" i="192"/>
  <c r="K6" i="192"/>
  <c r="K2" i="192"/>
  <c r="K1" i="192"/>
  <c r="K7" i="191"/>
  <c r="K6" i="191"/>
  <c r="K2" i="191"/>
  <c r="K1" i="191"/>
  <c r="K7" i="190"/>
  <c r="K6" i="190"/>
  <c r="K2" i="190"/>
  <c r="K1" i="190"/>
  <c r="K7" i="189"/>
  <c r="K6" i="189"/>
  <c r="K2" i="189"/>
  <c r="K1" i="189"/>
  <c r="K7" i="188"/>
  <c r="K6" i="188"/>
  <c r="K2" i="188"/>
  <c r="K1" i="188"/>
  <c r="K7" i="187"/>
  <c r="K6" i="187"/>
  <c r="K2" i="187"/>
  <c r="K1" i="187"/>
  <c r="K7" i="186"/>
  <c r="K6" i="186"/>
  <c r="K2" i="186"/>
  <c r="K1" i="186"/>
  <c r="K7" i="185"/>
  <c r="K6" i="185"/>
  <c r="K2" i="185"/>
  <c r="K1" i="185"/>
  <c r="K7" i="184"/>
  <c r="K6" i="184"/>
  <c r="K2" i="184"/>
  <c r="K1" i="184"/>
  <c r="K7" i="183"/>
  <c r="K6" i="183"/>
  <c r="K2" i="183"/>
  <c r="K1" i="183"/>
  <c r="K7" i="182"/>
  <c r="K6" i="182"/>
  <c r="K2" i="182"/>
  <c r="K1" i="182"/>
  <c r="K7" i="181"/>
  <c r="K6" i="181"/>
  <c r="K2" i="181"/>
  <c r="K1" i="181"/>
  <c r="K7" i="180"/>
  <c r="K6" i="180"/>
  <c r="K2" i="180"/>
  <c r="K1" i="180"/>
  <c r="K7" i="179"/>
  <c r="K6" i="179"/>
  <c r="K2" i="179"/>
  <c r="K1" i="179"/>
  <c r="K7" i="178"/>
  <c r="K6" i="178"/>
  <c r="K2" i="178"/>
  <c r="K1" i="178"/>
  <c r="K7" i="177"/>
  <c r="K6" i="177"/>
  <c r="K2" i="177"/>
  <c r="K1" i="177"/>
  <c r="K7" i="176"/>
  <c r="K6" i="176"/>
  <c r="K2" i="176"/>
  <c r="K1" i="176"/>
  <c r="K7" i="175"/>
  <c r="K6" i="175"/>
  <c r="K2" i="175"/>
  <c r="K1" i="175"/>
  <c r="K7" i="174"/>
  <c r="K6" i="174"/>
  <c r="K2" i="174"/>
  <c r="K1" i="174"/>
  <c r="K7" i="173"/>
  <c r="K6" i="173"/>
  <c r="K2" i="173"/>
  <c r="K1" i="173"/>
  <c r="K7" i="172"/>
  <c r="K6" i="172"/>
  <c r="K2" i="172"/>
  <c r="K1" i="172"/>
  <c r="K7" i="171"/>
  <c r="K6" i="171"/>
  <c r="K2" i="171"/>
  <c r="K1" i="171"/>
  <c r="K7" i="170"/>
  <c r="K6" i="170"/>
  <c r="K2" i="170"/>
  <c r="K1" i="170"/>
  <c r="K7" i="169"/>
  <c r="K6" i="169"/>
  <c r="K2" i="169"/>
  <c r="K1" i="169"/>
  <c r="K7" i="168"/>
  <c r="K6" i="168"/>
  <c r="K2" i="168"/>
  <c r="K1" i="168"/>
  <c r="K7" i="167"/>
  <c r="K6" i="167"/>
  <c r="K2" i="167"/>
  <c r="K1" i="167"/>
  <c r="K7" i="166"/>
  <c r="K6" i="166"/>
  <c r="K2" i="166"/>
  <c r="K1" i="166"/>
  <c r="K7" i="165"/>
  <c r="K6" i="165"/>
  <c r="K2" i="165"/>
  <c r="K1" i="165"/>
  <c r="K7" i="164"/>
  <c r="K6" i="164"/>
  <c r="K2" i="164"/>
  <c r="K1" i="164"/>
  <c r="K7" i="163"/>
  <c r="K6" i="163"/>
  <c r="K2" i="163"/>
  <c r="K1" i="163"/>
  <c r="K7" i="162"/>
  <c r="K6" i="162"/>
  <c r="K2" i="162"/>
  <c r="K1" i="162"/>
  <c r="K7" i="161"/>
  <c r="K6" i="161"/>
  <c r="K2" i="161"/>
  <c r="K1" i="161"/>
  <c r="K7" i="160"/>
  <c r="K6" i="160"/>
  <c r="K2" i="160"/>
  <c r="K1" i="160"/>
  <c r="K7" i="119"/>
  <c r="K6" i="119"/>
  <c r="K2" i="119"/>
  <c r="K1" i="119"/>
  <c r="K7" i="118"/>
  <c r="K6" i="118"/>
  <c r="K2" i="118"/>
  <c r="K1" i="118"/>
  <c r="K7" i="117"/>
  <c r="K6" i="117"/>
  <c r="K2" i="117"/>
  <c r="K1" i="117"/>
  <c r="K7" i="116"/>
  <c r="K6" i="116"/>
  <c r="K2" i="116"/>
  <c r="K1" i="116"/>
  <c r="K7" i="115"/>
  <c r="K6" i="115"/>
  <c r="K2" i="115"/>
  <c r="K1" i="115"/>
  <c r="K7" i="114"/>
  <c r="K6" i="114"/>
  <c r="K2" i="114"/>
  <c r="K1" i="114"/>
  <c r="K7" i="113"/>
  <c r="K6" i="113"/>
  <c r="K2" i="113"/>
  <c r="K1" i="113"/>
  <c r="K7" i="112"/>
  <c r="K6" i="112"/>
  <c r="K2" i="112"/>
  <c r="K1" i="112"/>
  <c r="K7" i="111"/>
  <c r="K6" i="111"/>
  <c r="K2" i="111"/>
  <c r="K1" i="111"/>
  <c r="K9" i="159"/>
  <c r="J9" i="159"/>
  <c r="K8" i="159"/>
  <c r="T12" i="159" s="1"/>
  <c r="J8" i="159"/>
  <c r="K9" i="158"/>
  <c r="J9" i="158"/>
  <c r="K8" i="158"/>
  <c r="T12" i="158" s="1"/>
  <c r="J8" i="158"/>
  <c r="K9" i="157"/>
  <c r="J9" i="157"/>
  <c r="K8" i="157"/>
  <c r="T12" i="157" s="1"/>
  <c r="J8" i="157"/>
  <c r="K9" i="156"/>
  <c r="J9" i="156"/>
  <c r="K8" i="156"/>
  <c r="T12" i="156" s="1"/>
  <c r="J8" i="156"/>
  <c r="K9" i="155"/>
  <c r="J9" i="155"/>
  <c r="K8" i="155"/>
  <c r="T12" i="155" s="1"/>
  <c r="J8" i="155"/>
  <c r="K9" i="154"/>
  <c r="J9" i="154"/>
  <c r="K8" i="154"/>
  <c r="T12" i="154" s="1"/>
  <c r="J8" i="154"/>
  <c r="K9" i="153"/>
  <c r="J9" i="153"/>
  <c r="K8" i="153"/>
  <c r="T12" i="153" s="1"/>
  <c r="J8" i="153"/>
  <c r="K9" i="152"/>
  <c r="J9" i="152"/>
  <c r="K8" i="152"/>
  <c r="T12" i="152" s="1"/>
  <c r="J8" i="152"/>
  <c r="K9" i="151"/>
  <c r="J9" i="151"/>
  <c r="K8" i="151"/>
  <c r="T12" i="151" s="1"/>
  <c r="J8" i="151"/>
  <c r="K9" i="150"/>
  <c r="J9" i="150"/>
  <c r="K8" i="150"/>
  <c r="T12" i="150" s="1"/>
  <c r="J8" i="150"/>
  <c r="S12" i="149"/>
  <c r="K9" i="149"/>
  <c r="J9" i="149"/>
  <c r="K8" i="149"/>
  <c r="T12" i="149" s="1"/>
  <c r="J8" i="149"/>
  <c r="K9" i="148"/>
  <c r="J9" i="148"/>
  <c r="K8" i="148"/>
  <c r="T12" i="148" s="1"/>
  <c r="J8" i="148"/>
  <c r="K9" i="147"/>
  <c r="J9" i="147"/>
  <c r="K8" i="147"/>
  <c r="T12" i="147" s="1"/>
  <c r="J8" i="147"/>
  <c r="K9" i="146"/>
  <c r="J9" i="146"/>
  <c r="K8" i="146"/>
  <c r="T12" i="146" s="1"/>
  <c r="J8" i="146"/>
  <c r="K9" i="145"/>
  <c r="J9" i="145"/>
  <c r="K8" i="145"/>
  <c r="T12" i="145" s="1"/>
  <c r="J8" i="145"/>
  <c r="K9" i="144"/>
  <c r="J9" i="144"/>
  <c r="K8" i="144"/>
  <c r="T12" i="144" s="1"/>
  <c r="J8" i="144"/>
  <c r="K9" i="143"/>
  <c r="J9" i="143"/>
  <c r="K8" i="143"/>
  <c r="T12" i="143" s="1"/>
  <c r="J8" i="143"/>
  <c r="K9" i="142"/>
  <c r="J9" i="142"/>
  <c r="K8" i="142"/>
  <c r="T12" i="142" s="1"/>
  <c r="J8" i="142"/>
  <c r="K9" i="141"/>
  <c r="J9" i="141"/>
  <c r="K8" i="141"/>
  <c r="T12" i="141" s="1"/>
  <c r="J8" i="141"/>
  <c r="K9" i="140"/>
  <c r="J9" i="140"/>
  <c r="K8" i="140"/>
  <c r="T12" i="140" s="1"/>
  <c r="J8" i="140"/>
  <c r="K9" i="139"/>
  <c r="J9" i="139"/>
  <c r="K8" i="139"/>
  <c r="T12" i="139" s="1"/>
  <c r="J8" i="139"/>
  <c r="K9" i="138"/>
  <c r="J9" i="138"/>
  <c r="K8" i="138"/>
  <c r="T12" i="138" s="1"/>
  <c r="J8" i="138"/>
  <c r="K9" i="137"/>
  <c r="J9" i="137"/>
  <c r="K8" i="137"/>
  <c r="T12" i="137" s="1"/>
  <c r="J8" i="137"/>
  <c r="K9" i="136"/>
  <c r="J9" i="136"/>
  <c r="K8" i="136"/>
  <c r="T12" i="136" s="1"/>
  <c r="J8" i="136"/>
  <c r="K9" i="135"/>
  <c r="J9" i="135"/>
  <c r="K8" i="135"/>
  <c r="T12" i="135" s="1"/>
  <c r="J8" i="135"/>
  <c r="K9" i="134"/>
  <c r="J9" i="134"/>
  <c r="K8" i="134"/>
  <c r="T12" i="134" s="1"/>
  <c r="J8" i="134"/>
  <c r="K9" i="133"/>
  <c r="J9" i="133"/>
  <c r="K8" i="133"/>
  <c r="T12" i="133" s="1"/>
  <c r="J8" i="133"/>
  <c r="K9" i="132"/>
  <c r="J9" i="132"/>
  <c r="K8" i="132"/>
  <c r="T12" i="132" s="1"/>
  <c r="J8" i="132"/>
  <c r="K9" i="131"/>
  <c r="J9" i="131"/>
  <c r="K8" i="131"/>
  <c r="T12" i="131" s="1"/>
  <c r="J8" i="131"/>
  <c r="K9" i="130"/>
  <c r="J9" i="130"/>
  <c r="K8" i="130"/>
  <c r="T12" i="130" s="1"/>
  <c r="J8" i="130"/>
  <c r="R12" i="129"/>
  <c r="K9" i="129"/>
  <c r="J9" i="129"/>
  <c r="K8" i="129"/>
  <c r="T12" i="129" s="1"/>
  <c r="J8" i="129"/>
  <c r="K9" i="128"/>
  <c r="J9" i="128"/>
  <c r="K8" i="128"/>
  <c r="T12" i="128" s="1"/>
  <c r="J8" i="128"/>
  <c r="K9" i="127"/>
  <c r="J9" i="127"/>
  <c r="K8" i="127"/>
  <c r="T12" i="127" s="1"/>
  <c r="J8" i="127"/>
  <c r="K9" i="126"/>
  <c r="J9" i="126"/>
  <c r="K8" i="126"/>
  <c r="T12" i="126" s="1"/>
  <c r="J8" i="126"/>
  <c r="K9" i="125"/>
  <c r="J9" i="125"/>
  <c r="K8" i="125"/>
  <c r="T12" i="125" s="1"/>
  <c r="J8" i="125"/>
  <c r="K9" i="124"/>
  <c r="J9" i="124"/>
  <c r="K8" i="124"/>
  <c r="T12" i="124" s="1"/>
  <c r="J8" i="124"/>
  <c r="K9" i="123"/>
  <c r="J9" i="123"/>
  <c r="K8" i="123"/>
  <c r="T12" i="123" s="1"/>
  <c r="J8" i="123"/>
  <c r="K9" i="122"/>
  <c r="J9" i="122"/>
  <c r="K8" i="122"/>
  <c r="T12" i="122" s="1"/>
  <c r="J8" i="122"/>
  <c r="K9" i="121"/>
  <c r="J9" i="121"/>
  <c r="K8" i="121"/>
  <c r="T12" i="121" s="1"/>
  <c r="J8" i="121"/>
  <c r="K9" i="120"/>
  <c r="J9" i="120"/>
  <c r="K8" i="120"/>
  <c r="T12" i="120" s="1"/>
  <c r="J8" i="120"/>
  <c r="K9" i="110"/>
  <c r="J9" i="110"/>
  <c r="K8" i="110"/>
  <c r="T12" i="110" s="1"/>
  <c r="J8" i="110"/>
  <c r="K9" i="109"/>
  <c r="J9" i="109"/>
  <c r="K8" i="109"/>
  <c r="T12" i="109" s="1"/>
  <c r="J8" i="109"/>
  <c r="K9" i="108"/>
  <c r="J9" i="108"/>
  <c r="K8" i="108"/>
  <c r="T12" i="108" s="1"/>
  <c r="J8" i="108"/>
  <c r="K9" i="107"/>
  <c r="J9" i="107"/>
  <c r="K8" i="107"/>
  <c r="T12" i="107" s="1"/>
  <c r="J8" i="107"/>
  <c r="K9" i="106"/>
  <c r="J9" i="106"/>
  <c r="K8" i="106"/>
  <c r="T12" i="106" s="1"/>
  <c r="J8" i="106"/>
  <c r="K9" i="105"/>
  <c r="J9" i="105"/>
  <c r="K8" i="105"/>
  <c r="T12" i="105" s="1"/>
  <c r="J8" i="105"/>
  <c r="K9" i="104"/>
  <c r="J9" i="104"/>
  <c r="K8" i="104"/>
  <c r="T12" i="104" s="1"/>
  <c r="J8" i="104"/>
  <c r="K9" i="103"/>
  <c r="J9" i="103"/>
  <c r="K8" i="103"/>
  <c r="T12" i="103" s="1"/>
  <c r="J8" i="103"/>
  <c r="K9" i="102"/>
  <c r="J9" i="102"/>
  <c r="K8" i="102"/>
  <c r="T12" i="102" s="1"/>
  <c r="J8" i="102"/>
  <c r="K7" i="159"/>
  <c r="K6" i="159"/>
  <c r="K2" i="159"/>
  <c r="K1" i="159"/>
  <c r="K7" i="158"/>
  <c r="K6" i="158"/>
  <c r="K2" i="158"/>
  <c r="K1" i="158"/>
  <c r="K7" i="157"/>
  <c r="K6" i="157"/>
  <c r="K2" i="157"/>
  <c r="K1" i="157"/>
  <c r="K7" i="156"/>
  <c r="K6" i="156"/>
  <c r="K2" i="156"/>
  <c r="K1" i="156"/>
  <c r="K7" i="155"/>
  <c r="K6" i="155"/>
  <c r="K2" i="155"/>
  <c r="K1" i="155"/>
  <c r="K7" i="154"/>
  <c r="K6" i="154"/>
  <c r="K2" i="154"/>
  <c r="K1" i="154"/>
  <c r="K7" i="153"/>
  <c r="K6" i="153"/>
  <c r="K2" i="153"/>
  <c r="K1" i="153"/>
  <c r="K7" i="152"/>
  <c r="K6" i="152"/>
  <c r="K2" i="152"/>
  <c r="K1" i="152"/>
  <c r="K7" i="151"/>
  <c r="K6" i="151"/>
  <c r="K2" i="151"/>
  <c r="K1" i="151"/>
  <c r="K7" i="150"/>
  <c r="K6" i="150"/>
  <c r="K2" i="150"/>
  <c r="K1" i="150"/>
  <c r="K7" i="149"/>
  <c r="K6" i="149"/>
  <c r="K2" i="149"/>
  <c r="K1" i="149"/>
  <c r="K7" i="148"/>
  <c r="K6" i="148"/>
  <c r="K2" i="148"/>
  <c r="K1" i="148"/>
  <c r="K7" i="147"/>
  <c r="K6" i="147"/>
  <c r="K2" i="147"/>
  <c r="K1" i="147"/>
  <c r="K7" i="146"/>
  <c r="K6" i="146"/>
  <c r="K2" i="146"/>
  <c r="K1" i="146"/>
  <c r="K7" i="145"/>
  <c r="K6" i="145"/>
  <c r="K2" i="145"/>
  <c r="K1" i="145"/>
  <c r="K7" i="144"/>
  <c r="K6" i="144"/>
  <c r="K2" i="144"/>
  <c r="K1" i="144"/>
  <c r="K7" i="143"/>
  <c r="K6" i="143"/>
  <c r="K2" i="143"/>
  <c r="K1" i="143"/>
  <c r="K7" i="142"/>
  <c r="K6" i="142"/>
  <c r="K2" i="142"/>
  <c r="K1" i="142"/>
  <c r="K7" i="141"/>
  <c r="K6" i="141"/>
  <c r="K2" i="141"/>
  <c r="K1" i="141"/>
  <c r="K7" i="140"/>
  <c r="K6" i="140"/>
  <c r="K2" i="140"/>
  <c r="K1" i="140"/>
  <c r="K7" i="139"/>
  <c r="K6" i="139"/>
  <c r="K2" i="139"/>
  <c r="K1" i="139"/>
  <c r="K7" i="138"/>
  <c r="K6" i="138"/>
  <c r="K2" i="138"/>
  <c r="K1" i="138"/>
  <c r="K7" i="137"/>
  <c r="K6" i="137"/>
  <c r="K2" i="137"/>
  <c r="K1" i="137"/>
  <c r="K7" i="136"/>
  <c r="K6" i="136"/>
  <c r="K2" i="136"/>
  <c r="K1" i="136"/>
  <c r="K7" i="135"/>
  <c r="K6" i="135"/>
  <c r="K2" i="135"/>
  <c r="K1" i="135"/>
  <c r="K7" i="134"/>
  <c r="K6" i="134"/>
  <c r="K2" i="134"/>
  <c r="K1" i="134"/>
  <c r="K7" i="133"/>
  <c r="K6" i="133"/>
  <c r="K2" i="133"/>
  <c r="K1" i="133"/>
  <c r="K7" i="132"/>
  <c r="K6" i="132"/>
  <c r="K2" i="132"/>
  <c r="K1" i="132"/>
  <c r="K7" i="131"/>
  <c r="K6" i="131"/>
  <c r="K2" i="131"/>
  <c r="K1" i="131"/>
  <c r="K7" i="130"/>
  <c r="K6" i="130"/>
  <c r="K2" i="130"/>
  <c r="K1" i="130"/>
  <c r="K7" i="129"/>
  <c r="K6" i="129"/>
  <c r="K2" i="129"/>
  <c r="K1" i="129"/>
  <c r="K7" i="128"/>
  <c r="K6" i="128"/>
  <c r="K2" i="128"/>
  <c r="K1" i="128"/>
  <c r="K7" i="127"/>
  <c r="K6" i="127"/>
  <c r="K2" i="127"/>
  <c r="K1" i="127"/>
  <c r="K7" i="126"/>
  <c r="K6" i="126"/>
  <c r="K2" i="126"/>
  <c r="K1" i="126"/>
  <c r="K7" i="125"/>
  <c r="K6" i="125"/>
  <c r="K2" i="125"/>
  <c r="K1" i="125"/>
  <c r="K7" i="124"/>
  <c r="K6" i="124"/>
  <c r="K2" i="124"/>
  <c r="K1" i="124"/>
  <c r="K7" i="123"/>
  <c r="K6" i="123"/>
  <c r="K2" i="123"/>
  <c r="K1" i="123"/>
  <c r="K7" i="122"/>
  <c r="K6" i="122"/>
  <c r="K2" i="122"/>
  <c r="K1" i="122"/>
  <c r="K7" i="121"/>
  <c r="K6" i="121"/>
  <c r="K2" i="121"/>
  <c r="K1" i="121"/>
  <c r="K7" i="120"/>
  <c r="K6" i="120"/>
  <c r="K2" i="120"/>
  <c r="K1" i="120"/>
  <c r="K7" i="110"/>
  <c r="K6" i="110"/>
  <c r="K2" i="110"/>
  <c r="K1" i="110"/>
  <c r="K7" i="109"/>
  <c r="K6" i="109"/>
  <c r="K2" i="109"/>
  <c r="K1" i="109"/>
  <c r="K7" i="108"/>
  <c r="K6" i="108"/>
  <c r="K2" i="108"/>
  <c r="K1" i="108"/>
  <c r="K7" i="107"/>
  <c r="K6" i="107"/>
  <c r="K2" i="107"/>
  <c r="K1" i="107"/>
  <c r="K7" i="106"/>
  <c r="K6" i="106"/>
  <c r="K2" i="106"/>
  <c r="K1" i="106"/>
  <c r="K7" i="105"/>
  <c r="K6" i="105"/>
  <c r="K2" i="105"/>
  <c r="K1" i="105"/>
  <c r="K7" i="104"/>
  <c r="K6" i="104"/>
  <c r="K2" i="104"/>
  <c r="K1" i="104"/>
  <c r="K7" i="103"/>
  <c r="K6" i="103"/>
  <c r="K2" i="103"/>
  <c r="K1" i="103"/>
  <c r="K7" i="102"/>
  <c r="K6" i="102"/>
  <c r="K2" i="102"/>
  <c r="K1" i="102"/>
  <c r="K2" i="71"/>
  <c r="K1" i="71"/>
  <c r="G14" i="71"/>
  <c r="F14" i="71"/>
  <c r="E14" i="71"/>
  <c r="D14" i="71"/>
  <c r="J9" i="71"/>
  <c r="J8" i="71"/>
  <c r="K8" i="10"/>
  <c r="R12" i="10" s="1"/>
  <c r="J29" i="121" l="1"/>
  <c r="J25" i="121"/>
  <c r="J21" i="121"/>
  <c r="J17" i="121"/>
  <c r="J24" i="121"/>
  <c r="J16" i="121"/>
  <c r="J28" i="121"/>
  <c r="J20" i="121"/>
  <c r="J31" i="121"/>
  <c r="J27" i="121"/>
  <c r="J23" i="121"/>
  <c r="J19" i="121"/>
  <c r="J15" i="121"/>
  <c r="J26" i="121"/>
  <c r="J22" i="121"/>
  <c r="J14" i="121"/>
  <c r="J30" i="121"/>
  <c r="J18" i="121"/>
  <c r="J31" i="120"/>
  <c r="J27" i="120"/>
  <c r="J23" i="120"/>
  <c r="J19" i="120"/>
  <c r="J15" i="120"/>
  <c r="J26" i="120"/>
  <c r="J14" i="120"/>
  <c r="J21" i="120"/>
  <c r="J17" i="120"/>
  <c r="J30" i="120"/>
  <c r="J22" i="120"/>
  <c r="J18" i="120"/>
  <c r="J25" i="120"/>
  <c r="J16" i="120"/>
  <c r="J29" i="120"/>
  <c r="J28" i="120"/>
  <c r="J24" i="120"/>
  <c r="J20" i="120"/>
  <c r="J30" i="119"/>
  <c r="J19" i="119"/>
  <c r="J26" i="119"/>
  <c r="J22" i="119"/>
  <c r="J15" i="119"/>
  <c r="J29" i="119"/>
  <c r="J18" i="119"/>
  <c r="J25" i="119"/>
  <c r="J21" i="119"/>
  <c r="J14" i="119"/>
  <c r="J23" i="119"/>
  <c r="J28" i="119"/>
  <c r="J17" i="119"/>
  <c r="J24" i="119"/>
  <c r="J20" i="119"/>
  <c r="J16" i="119"/>
  <c r="J31" i="119"/>
  <c r="J27" i="119"/>
  <c r="J24" i="118"/>
  <c r="J31" i="118"/>
  <c r="J27" i="118"/>
  <c r="J17" i="118"/>
  <c r="J23" i="118"/>
  <c r="J20" i="118"/>
  <c r="J30" i="118"/>
  <c r="J26" i="118"/>
  <c r="J16" i="118"/>
  <c r="J22" i="118"/>
  <c r="J19" i="118"/>
  <c r="J29" i="118"/>
  <c r="J15" i="118"/>
  <c r="J25" i="118"/>
  <c r="J18" i="118"/>
  <c r="J28" i="118"/>
  <c r="J21" i="118"/>
  <c r="J14" i="118"/>
  <c r="J22" i="117"/>
  <c r="J29" i="117"/>
  <c r="J25" i="117"/>
  <c r="J18" i="117"/>
  <c r="J14" i="117"/>
  <c r="J15" i="117"/>
  <c r="J28" i="117"/>
  <c r="J24" i="117"/>
  <c r="J21" i="117"/>
  <c r="J17" i="117"/>
  <c r="J30" i="117"/>
  <c r="J19" i="117"/>
  <c r="J31" i="117"/>
  <c r="J27" i="117"/>
  <c r="J23" i="117"/>
  <c r="J20" i="117"/>
  <c r="J16" i="117"/>
  <c r="J26" i="117"/>
  <c r="J27" i="116"/>
  <c r="J23" i="116"/>
  <c r="J30" i="116"/>
  <c r="J19" i="116"/>
  <c r="J15" i="116"/>
  <c r="J26" i="116"/>
  <c r="J22" i="116"/>
  <c r="J18" i="116"/>
  <c r="J14" i="116"/>
  <c r="J29" i="116"/>
  <c r="J25" i="116"/>
  <c r="J20" i="116"/>
  <c r="J21" i="116"/>
  <c r="J17" i="116"/>
  <c r="J31" i="116"/>
  <c r="J28" i="116"/>
  <c r="J24" i="116"/>
  <c r="J16" i="116"/>
  <c r="J31" i="115"/>
  <c r="J27" i="115"/>
  <c r="J23" i="115"/>
  <c r="J19" i="115"/>
  <c r="J15" i="115"/>
  <c r="J28" i="115"/>
  <c r="J30" i="115"/>
  <c r="J26" i="115"/>
  <c r="J22" i="115"/>
  <c r="J18" i="115"/>
  <c r="J14" i="115"/>
  <c r="J24" i="115"/>
  <c r="J29" i="115"/>
  <c r="J25" i="115"/>
  <c r="J21" i="115"/>
  <c r="J17" i="115"/>
  <c r="J20" i="115"/>
  <c r="J16" i="115"/>
  <c r="J20" i="114"/>
  <c r="J17" i="114"/>
  <c r="J31" i="114"/>
  <c r="J27" i="114"/>
  <c r="J23" i="114"/>
  <c r="J16" i="114"/>
  <c r="J30" i="114"/>
  <c r="J26" i="114"/>
  <c r="J22" i="114"/>
  <c r="J19" i="114"/>
  <c r="J15" i="114"/>
  <c r="J29" i="114"/>
  <c r="J25" i="114"/>
  <c r="J21" i="114"/>
  <c r="J18" i="114"/>
  <c r="J14" i="114"/>
  <c r="J28" i="114"/>
  <c r="J24" i="114"/>
  <c r="J29" i="113"/>
  <c r="J25" i="113"/>
  <c r="J21" i="113"/>
  <c r="J17" i="113"/>
  <c r="J28" i="113"/>
  <c r="J24" i="113"/>
  <c r="J20" i="113"/>
  <c r="J16" i="113"/>
  <c r="J31" i="113"/>
  <c r="J27" i="113"/>
  <c r="J23" i="113"/>
  <c r="J19" i="113"/>
  <c r="J15" i="113"/>
  <c r="J30" i="113"/>
  <c r="J26" i="113"/>
  <c r="J22" i="113"/>
  <c r="J18" i="113"/>
  <c r="J14" i="113"/>
  <c r="J29" i="112"/>
  <c r="J25" i="112"/>
  <c r="J21" i="112"/>
  <c r="J18" i="112"/>
  <c r="J14" i="112"/>
  <c r="J28" i="112"/>
  <c r="J24" i="112"/>
  <c r="J20" i="112"/>
  <c r="J17" i="112"/>
  <c r="J31" i="112"/>
  <c r="J27" i="112"/>
  <c r="J23" i="112"/>
  <c r="J15" i="112"/>
  <c r="J19" i="112"/>
  <c r="J16" i="112"/>
  <c r="J30" i="112"/>
  <c r="J26" i="112"/>
  <c r="J22" i="112"/>
  <c r="J31" i="159"/>
  <c r="J24" i="159"/>
  <c r="J27" i="159"/>
  <c r="J20" i="159"/>
  <c r="J16" i="159"/>
  <c r="J30" i="159"/>
  <c r="J23" i="159"/>
  <c r="J28" i="159"/>
  <c r="J26" i="159"/>
  <c r="J19" i="159"/>
  <c r="J15" i="159"/>
  <c r="J29" i="159"/>
  <c r="J22" i="159"/>
  <c r="J25" i="159"/>
  <c r="J18" i="159"/>
  <c r="J14" i="159"/>
  <c r="J21" i="159"/>
  <c r="J17" i="159"/>
  <c r="J21" i="158"/>
  <c r="J17" i="158"/>
  <c r="J28" i="158"/>
  <c r="J24" i="158"/>
  <c r="J31" i="158"/>
  <c r="J20" i="158"/>
  <c r="J16" i="158"/>
  <c r="J27" i="158"/>
  <c r="J23" i="158"/>
  <c r="J30" i="158"/>
  <c r="J19" i="158"/>
  <c r="J15" i="158"/>
  <c r="J26" i="158"/>
  <c r="J22" i="158"/>
  <c r="J29" i="158"/>
  <c r="J18" i="158"/>
  <c r="J14" i="158"/>
  <c r="J25" i="158"/>
  <c r="J28" i="157"/>
  <c r="J24" i="157"/>
  <c r="J20" i="157"/>
  <c r="J16" i="157"/>
  <c r="J31" i="157"/>
  <c r="J27" i="157"/>
  <c r="J23" i="157"/>
  <c r="J19" i="157"/>
  <c r="J15" i="157"/>
  <c r="J25" i="157"/>
  <c r="J17" i="157"/>
  <c r="J30" i="157"/>
  <c r="J26" i="157"/>
  <c r="J22" i="157"/>
  <c r="J18" i="157"/>
  <c r="J14" i="157"/>
  <c r="J21" i="157"/>
  <c r="J29" i="157"/>
  <c r="J28" i="156"/>
  <c r="J18" i="156"/>
  <c r="J15" i="156"/>
  <c r="J24" i="156"/>
  <c r="J21" i="156"/>
  <c r="J31" i="156"/>
  <c r="J27" i="156"/>
  <c r="J14" i="156"/>
  <c r="J20" i="156"/>
  <c r="J17" i="156"/>
  <c r="J30" i="156"/>
  <c r="J26" i="156"/>
  <c r="J23" i="156"/>
  <c r="J29" i="156"/>
  <c r="J25" i="156"/>
  <c r="J22" i="156"/>
  <c r="J19" i="156"/>
  <c r="J16" i="156"/>
  <c r="J27" i="155"/>
  <c r="J23" i="155"/>
  <c r="J30" i="155"/>
  <c r="J19" i="155"/>
  <c r="J26" i="155"/>
  <c r="J22" i="155"/>
  <c r="J15" i="155"/>
  <c r="J29" i="155"/>
  <c r="J18" i="155"/>
  <c r="J31" i="155"/>
  <c r="J25" i="155"/>
  <c r="J14" i="155"/>
  <c r="J21" i="155"/>
  <c r="J17" i="155"/>
  <c r="J16" i="155"/>
  <c r="J28" i="155"/>
  <c r="J24" i="155"/>
  <c r="J20" i="155"/>
  <c r="J24" i="154"/>
  <c r="J31" i="154"/>
  <c r="J20" i="154"/>
  <c r="J16" i="154"/>
  <c r="J27" i="154"/>
  <c r="J23" i="154"/>
  <c r="J30" i="154"/>
  <c r="J19" i="154"/>
  <c r="J15" i="154"/>
  <c r="J26" i="154"/>
  <c r="J22" i="154"/>
  <c r="J29" i="154"/>
  <c r="J18" i="154"/>
  <c r="J14" i="154"/>
  <c r="J25" i="154"/>
  <c r="J21" i="154"/>
  <c r="J28" i="154"/>
  <c r="J17" i="154"/>
  <c r="J25" i="153"/>
  <c r="J16" i="153"/>
  <c r="J28" i="153"/>
  <c r="J21" i="153"/>
  <c r="J18" i="153"/>
  <c r="J14" i="153"/>
  <c r="J23" i="153"/>
  <c r="J31" i="153"/>
  <c r="J24" i="153"/>
  <c r="J17" i="153"/>
  <c r="J30" i="153"/>
  <c r="J27" i="153"/>
  <c r="J20" i="153"/>
  <c r="J29" i="153"/>
  <c r="J26" i="153"/>
  <c r="J22" i="153"/>
  <c r="J19" i="153"/>
  <c r="J15" i="153"/>
  <c r="J30" i="152"/>
  <c r="J26" i="152"/>
  <c r="J22" i="152"/>
  <c r="J18" i="152"/>
  <c r="J14" i="152"/>
  <c r="J29" i="152"/>
  <c r="J25" i="152"/>
  <c r="J21" i="152"/>
  <c r="J17" i="152"/>
  <c r="J16" i="152"/>
  <c r="J28" i="152"/>
  <c r="J24" i="152"/>
  <c r="J20" i="152"/>
  <c r="J31" i="152"/>
  <c r="J27" i="152"/>
  <c r="J23" i="152"/>
  <c r="J19" i="152"/>
  <c r="J15" i="152"/>
  <c r="J30" i="151"/>
  <c r="J26" i="151"/>
  <c r="J22" i="151"/>
  <c r="J18" i="151"/>
  <c r="J14" i="151"/>
  <c r="J29" i="151"/>
  <c r="J25" i="151"/>
  <c r="J21" i="151"/>
  <c r="J17" i="151"/>
  <c r="J28" i="151"/>
  <c r="J24" i="151"/>
  <c r="J20" i="151"/>
  <c r="J31" i="151"/>
  <c r="J16" i="151"/>
  <c r="J27" i="151"/>
  <c r="J23" i="151"/>
  <c r="J19" i="151"/>
  <c r="J15" i="151"/>
  <c r="J29" i="150"/>
  <c r="J25" i="150"/>
  <c r="J21" i="150"/>
  <c r="J17" i="150"/>
  <c r="J28" i="150"/>
  <c r="J24" i="150"/>
  <c r="J20" i="150"/>
  <c r="J16" i="150"/>
  <c r="J14" i="150"/>
  <c r="J31" i="150"/>
  <c r="J22" i="150"/>
  <c r="J27" i="150"/>
  <c r="J23" i="150"/>
  <c r="J19" i="150"/>
  <c r="J15" i="150"/>
  <c r="J18" i="150"/>
  <c r="J30" i="150"/>
  <c r="J26" i="150"/>
  <c r="J29" i="149"/>
  <c r="J25" i="149"/>
  <c r="J22" i="149"/>
  <c r="J19" i="149"/>
  <c r="J15" i="149"/>
  <c r="J28" i="149"/>
  <c r="J18" i="149"/>
  <c r="J14" i="149"/>
  <c r="J24" i="149"/>
  <c r="J21" i="149"/>
  <c r="J31" i="149"/>
  <c r="J27" i="149"/>
  <c r="J17" i="149"/>
  <c r="J23" i="149"/>
  <c r="J30" i="149"/>
  <c r="J26" i="149"/>
  <c r="J20" i="149"/>
  <c r="J16" i="149"/>
  <c r="J27" i="148"/>
  <c r="J23" i="148"/>
  <c r="J19" i="148"/>
  <c r="J30" i="148"/>
  <c r="J15" i="148"/>
  <c r="J26" i="148"/>
  <c r="J22" i="148"/>
  <c r="J29" i="148"/>
  <c r="J18" i="148"/>
  <c r="J14" i="148"/>
  <c r="J25" i="148"/>
  <c r="J21" i="148"/>
  <c r="J17" i="148"/>
  <c r="J24" i="148"/>
  <c r="J31" i="148"/>
  <c r="J16" i="148"/>
  <c r="J28" i="148"/>
  <c r="J20" i="148"/>
  <c r="J31" i="147"/>
  <c r="J27" i="147"/>
  <c r="J21" i="147"/>
  <c r="J17" i="147"/>
  <c r="J30" i="147"/>
  <c r="J26" i="147"/>
  <c r="J23" i="147"/>
  <c r="J20" i="147"/>
  <c r="J16" i="147"/>
  <c r="J22" i="147"/>
  <c r="J29" i="147"/>
  <c r="J15" i="147"/>
  <c r="J25" i="147"/>
  <c r="J19" i="147"/>
  <c r="J28" i="147"/>
  <c r="J18" i="147"/>
  <c r="J14" i="147"/>
  <c r="J24" i="147"/>
  <c r="J29" i="146"/>
  <c r="J28" i="146"/>
  <c r="J24" i="146"/>
  <c r="J20" i="146"/>
  <c r="J16" i="146"/>
  <c r="J25" i="146"/>
  <c r="J31" i="146"/>
  <c r="J27" i="146"/>
  <c r="J23" i="146"/>
  <c r="J19" i="146"/>
  <c r="J15" i="146"/>
  <c r="J17" i="146"/>
  <c r="J30" i="146"/>
  <c r="J26" i="146"/>
  <c r="J22" i="146"/>
  <c r="J18" i="146"/>
  <c r="J14" i="146"/>
  <c r="J21" i="146"/>
  <c r="J28" i="145"/>
  <c r="J24" i="145"/>
  <c r="J20" i="145"/>
  <c r="J16" i="145"/>
  <c r="J31" i="145"/>
  <c r="J27" i="145"/>
  <c r="J23" i="145"/>
  <c r="J19" i="145"/>
  <c r="J15" i="145"/>
  <c r="J26" i="145"/>
  <c r="J30" i="145"/>
  <c r="J22" i="145"/>
  <c r="J18" i="145"/>
  <c r="J14" i="145"/>
  <c r="J29" i="145"/>
  <c r="J25" i="145"/>
  <c r="J21" i="145"/>
  <c r="J17" i="145"/>
  <c r="J21" i="144"/>
  <c r="J31" i="144"/>
  <c r="J28" i="144"/>
  <c r="J24" i="144"/>
  <c r="J17" i="144"/>
  <c r="J30" i="144"/>
  <c r="J27" i="144"/>
  <c r="J23" i="144"/>
  <c r="J20" i="144"/>
  <c r="J16" i="144"/>
  <c r="J25" i="144"/>
  <c r="J14" i="144"/>
  <c r="J26" i="144"/>
  <c r="J22" i="144"/>
  <c r="J19" i="144"/>
  <c r="J15" i="144"/>
  <c r="J29" i="144"/>
  <c r="J18" i="144"/>
  <c r="J29" i="143"/>
  <c r="J25" i="143"/>
  <c r="J21" i="143"/>
  <c r="J17" i="143"/>
  <c r="J28" i="143"/>
  <c r="J24" i="143"/>
  <c r="J20" i="143"/>
  <c r="J16" i="143"/>
  <c r="J27" i="143"/>
  <c r="J31" i="143"/>
  <c r="J23" i="143"/>
  <c r="J19" i="143"/>
  <c r="J15" i="143"/>
  <c r="J30" i="143"/>
  <c r="J26" i="143"/>
  <c r="J22" i="143"/>
  <c r="J18" i="143"/>
  <c r="J14" i="143"/>
  <c r="J25" i="142"/>
  <c r="J21" i="142"/>
  <c r="J17" i="142"/>
  <c r="J14" i="142"/>
  <c r="J28" i="142"/>
  <c r="J24" i="142"/>
  <c r="J31" i="142"/>
  <c r="J20" i="142"/>
  <c r="J16" i="142"/>
  <c r="J27" i="142"/>
  <c r="J23" i="142"/>
  <c r="J30" i="142"/>
  <c r="J19" i="142"/>
  <c r="J26" i="142"/>
  <c r="J22" i="142"/>
  <c r="J15" i="142"/>
  <c r="J29" i="142"/>
  <c r="J18" i="142"/>
  <c r="J30" i="141"/>
  <c r="J23" i="141"/>
  <c r="J20" i="141"/>
  <c r="J16" i="141"/>
  <c r="J29" i="141"/>
  <c r="J26" i="141"/>
  <c r="J19" i="141"/>
  <c r="J15" i="141"/>
  <c r="J22" i="141"/>
  <c r="J25" i="141"/>
  <c r="J28" i="141"/>
  <c r="J18" i="141"/>
  <c r="J14" i="141"/>
  <c r="J31" i="141"/>
  <c r="J21" i="141"/>
  <c r="J27" i="141"/>
  <c r="J24" i="141"/>
  <c r="J17" i="141"/>
  <c r="J31" i="140"/>
  <c r="J27" i="140"/>
  <c r="J23" i="140"/>
  <c r="J16" i="140"/>
  <c r="J17" i="140"/>
  <c r="J30" i="140"/>
  <c r="J26" i="140"/>
  <c r="J22" i="140"/>
  <c r="J19" i="140"/>
  <c r="J15" i="140"/>
  <c r="J29" i="140"/>
  <c r="J25" i="140"/>
  <c r="J21" i="140"/>
  <c r="J18" i="140"/>
  <c r="J14" i="140"/>
  <c r="J28" i="140"/>
  <c r="J24" i="140"/>
  <c r="J20" i="140"/>
  <c r="J22" i="139"/>
  <c r="J15" i="139"/>
  <c r="J28" i="139"/>
  <c r="J25" i="139"/>
  <c r="J18" i="139"/>
  <c r="J19" i="139"/>
  <c r="J21" i="139"/>
  <c r="J14" i="139"/>
  <c r="J31" i="139"/>
  <c r="J24" i="139"/>
  <c r="J17" i="139"/>
  <c r="J29" i="139"/>
  <c r="J27" i="139"/>
  <c r="J20" i="139"/>
  <c r="J30" i="139"/>
  <c r="J16" i="139"/>
  <c r="J26" i="139"/>
  <c r="J23" i="139"/>
  <c r="J27" i="138"/>
  <c r="J23" i="138"/>
  <c r="J19" i="138"/>
  <c r="J15" i="138"/>
  <c r="J30" i="138"/>
  <c r="J26" i="138"/>
  <c r="J22" i="138"/>
  <c r="J18" i="138"/>
  <c r="J14" i="138"/>
  <c r="J29" i="138"/>
  <c r="J21" i="138"/>
  <c r="J17" i="138"/>
  <c r="J25" i="138"/>
  <c r="J31" i="138"/>
  <c r="J28" i="138"/>
  <c r="J24" i="138"/>
  <c r="J20" i="138"/>
  <c r="J16" i="138"/>
  <c r="J23" i="137"/>
  <c r="J20" i="137"/>
  <c r="J30" i="137"/>
  <c r="J26" i="137"/>
  <c r="J16" i="137"/>
  <c r="J17" i="137"/>
  <c r="J22" i="137"/>
  <c r="J19" i="137"/>
  <c r="J29" i="137"/>
  <c r="J15" i="137"/>
  <c r="J18" i="137"/>
  <c r="J25" i="137"/>
  <c r="J27" i="137"/>
  <c r="J28" i="137"/>
  <c r="J21" i="137"/>
  <c r="J14" i="137"/>
  <c r="J31" i="137"/>
  <c r="J24" i="137"/>
  <c r="J21" i="136"/>
  <c r="J17" i="136"/>
  <c r="J28" i="136"/>
  <c r="J24" i="136"/>
  <c r="J31" i="136"/>
  <c r="J20" i="136"/>
  <c r="J16" i="136"/>
  <c r="J27" i="136"/>
  <c r="J23" i="136"/>
  <c r="J30" i="136"/>
  <c r="J19" i="136"/>
  <c r="J22" i="136"/>
  <c r="J26" i="136"/>
  <c r="J15" i="136"/>
  <c r="J25" i="136"/>
  <c r="J29" i="136"/>
  <c r="J18" i="136"/>
  <c r="J14" i="136"/>
  <c r="J29" i="135"/>
  <c r="J25" i="135"/>
  <c r="J21" i="135"/>
  <c r="J17" i="135"/>
  <c r="J28" i="135"/>
  <c r="J24" i="135"/>
  <c r="J20" i="135"/>
  <c r="J16" i="135"/>
  <c r="J31" i="135"/>
  <c r="J27" i="135"/>
  <c r="J19" i="135"/>
  <c r="J15" i="135"/>
  <c r="J23" i="135"/>
  <c r="J30" i="135"/>
  <c r="J26" i="135"/>
  <c r="J22" i="135"/>
  <c r="J18" i="135"/>
  <c r="J14" i="135"/>
  <c r="J25" i="134"/>
  <c r="J29" i="134"/>
  <c r="J21" i="134"/>
  <c r="J17" i="134"/>
  <c r="J28" i="134"/>
  <c r="J24" i="134"/>
  <c r="J16" i="134"/>
  <c r="J18" i="134"/>
  <c r="J14" i="134"/>
  <c r="J31" i="134"/>
  <c r="J20" i="134"/>
  <c r="J27" i="134"/>
  <c r="J23" i="134"/>
  <c r="J30" i="134"/>
  <c r="J19" i="134"/>
  <c r="J15" i="134"/>
  <c r="J26" i="134"/>
  <c r="J22" i="134"/>
  <c r="J29" i="133"/>
  <c r="J18" i="133"/>
  <c r="J15" i="133"/>
  <c r="J25" i="133"/>
  <c r="J14" i="133"/>
  <c r="J21" i="133"/>
  <c r="J17" i="133"/>
  <c r="J28" i="133"/>
  <c r="J24" i="133"/>
  <c r="J20" i="133"/>
  <c r="J16" i="133"/>
  <c r="J31" i="133"/>
  <c r="J27" i="133"/>
  <c r="J23" i="133"/>
  <c r="J26" i="133"/>
  <c r="J30" i="133"/>
  <c r="J19" i="133"/>
  <c r="J22" i="133"/>
  <c r="J30" i="132"/>
  <c r="J27" i="132"/>
  <c r="J23" i="132"/>
  <c r="J20" i="132"/>
  <c r="J16" i="132"/>
  <c r="J29" i="132"/>
  <c r="J26" i="132"/>
  <c r="J22" i="132"/>
  <c r="J19" i="132"/>
  <c r="J15" i="132"/>
  <c r="J25" i="132"/>
  <c r="J18" i="132"/>
  <c r="J28" i="132"/>
  <c r="J21" i="132"/>
  <c r="J14" i="132"/>
  <c r="J31" i="132"/>
  <c r="J24" i="132"/>
  <c r="J17" i="132"/>
  <c r="J28" i="131"/>
  <c r="J21" i="131"/>
  <c r="J17" i="131"/>
  <c r="J24" i="131"/>
  <c r="J31" i="131"/>
  <c r="J27" i="131"/>
  <c r="J20" i="131"/>
  <c r="J16" i="131"/>
  <c r="J23" i="131"/>
  <c r="J30" i="131"/>
  <c r="J19" i="131"/>
  <c r="J15" i="131"/>
  <c r="J26" i="131"/>
  <c r="J29" i="131"/>
  <c r="J22" i="131"/>
  <c r="J18" i="131"/>
  <c r="J25" i="131"/>
  <c r="J14" i="131"/>
  <c r="J25" i="130"/>
  <c r="J18" i="130"/>
  <c r="J14" i="130"/>
  <c r="J28" i="130"/>
  <c r="J21" i="130"/>
  <c r="J31" i="130"/>
  <c r="J24" i="130"/>
  <c r="J17" i="130"/>
  <c r="J30" i="130"/>
  <c r="J23" i="130"/>
  <c r="J20" i="130"/>
  <c r="J16" i="130"/>
  <c r="J27" i="130"/>
  <c r="J29" i="130"/>
  <c r="J26" i="130"/>
  <c r="J22" i="130"/>
  <c r="J19" i="130"/>
  <c r="J15" i="130"/>
  <c r="J30" i="129"/>
  <c r="J23" i="129"/>
  <c r="J20" i="129"/>
  <c r="J26" i="129"/>
  <c r="J16" i="129"/>
  <c r="J29" i="129"/>
  <c r="J22" i="129"/>
  <c r="J19" i="129"/>
  <c r="J15" i="129"/>
  <c r="J25" i="129"/>
  <c r="J18" i="129"/>
  <c r="J28" i="129"/>
  <c r="J21" i="129"/>
  <c r="J14" i="129"/>
  <c r="J17" i="129"/>
  <c r="J31" i="129"/>
  <c r="J24" i="129"/>
  <c r="J27" i="129"/>
  <c r="J29" i="128"/>
  <c r="J18" i="128"/>
  <c r="J15" i="128"/>
  <c r="J25" i="128"/>
  <c r="J14" i="128"/>
  <c r="J21" i="128"/>
  <c r="J17" i="128"/>
  <c r="J31" i="128"/>
  <c r="J28" i="128"/>
  <c r="J24" i="128"/>
  <c r="J16" i="128"/>
  <c r="J20" i="128"/>
  <c r="J30" i="128"/>
  <c r="J27" i="128"/>
  <c r="J23" i="128"/>
  <c r="J26" i="128"/>
  <c r="J19" i="128"/>
  <c r="J22" i="128"/>
  <c r="J27" i="127"/>
  <c r="J20" i="127"/>
  <c r="J30" i="127"/>
  <c r="J23" i="127"/>
  <c r="J16" i="127"/>
  <c r="J31" i="127"/>
  <c r="J26" i="127"/>
  <c r="J19" i="127"/>
  <c r="J24" i="127"/>
  <c r="J29" i="127"/>
  <c r="J22" i="127"/>
  <c r="J15" i="127"/>
  <c r="J18" i="127"/>
  <c r="J25" i="127"/>
  <c r="J21" i="127"/>
  <c r="J14" i="127"/>
  <c r="J17" i="127"/>
  <c r="J28" i="127"/>
  <c r="J18" i="126"/>
  <c r="J25" i="126"/>
  <c r="J21" i="126"/>
  <c r="J14" i="126"/>
  <c r="J28" i="126"/>
  <c r="J22" i="126"/>
  <c r="J31" i="126"/>
  <c r="J24" i="126"/>
  <c r="J17" i="126"/>
  <c r="J27" i="126"/>
  <c r="J20" i="126"/>
  <c r="J29" i="126"/>
  <c r="J30" i="126"/>
  <c r="J23" i="126"/>
  <c r="J16" i="126"/>
  <c r="J15" i="126"/>
  <c r="J26" i="126"/>
  <c r="J19" i="126"/>
  <c r="J19" i="125"/>
  <c r="J30" i="125"/>
  <c r="J26" i="125"/>
  <c r="J22" i="125"/>
  <c r="J15" i="125"/>
  <c r="J18" i="125"/>
  <c r="J29" i="125"/>
  <c r="J25" i="125"/>
  <c r="J14" i="125"/>
  <c r="J21" i="125"/>
  <c r="J23" i="125"/>
  <c r="J28" i="125"/>
  <c r="J24" i="125"/>
  <c r="J17" i="125"/>
  <c r="J27" i="125"/>
  <c r="J20" i="125"/>
  <c r="J31" i="125"/>
  <c r="J16" i="125"/>
  <c r="J28" i="124"/>
  <c r="J21" i="124"/>
  <c r="J14" i="124"/>
  <c r="J31" i="124"/>
  <c r="J24" i="124"/>
  <c r="J27" i="124"/>
  <c r="J17" i="124"/>
  <c r="J30" i="124"/>
  <c r="J23" i="124"/>
  <c r="J20" i="124"/>
  <c r="J26" i="124"/>
  <c r="J16" i="124"/>
  <c r="J19" i="124"/>
  <c r="J29" i="124"/>
  <c r="J18" i="124"/>
  <c r="J22" i="124"/>
  <c r="J15" i="124"/>
  <c r="J25" i="124"/>
  <c r="J30" i="123"/>
  <c r="J23" i="123"/>
  <c r="J16" i="123"/>
  <c r="J26" i="123"/>
  <c r="J19" i="123"/>
  <c r="J28" i="123"/>
  <c r="J31" i="123"/>
  <c r="J20" i="123"/>
  <c r="J27" i="123"/>
  <c r="J29" i="123"/>
  <c r="J22" i="123"/>
  <c r="J15" i="123"/>
  <c r="J25" i="123"/>
  <c r="J18" i="123"/>
  <c r="J14" i="123"/>
  <c r="J24" i="123"/>
  <c r="J21" i="123"/>
  <c r="J17" i="123"/>
  <c r="J25" i="122"/>
  <c r="J21" i="122"/>
  <c r="J14" i="122"/>
  <c r="J18" i="122"/>
  <c r="J28" i="122"/>
  <c r="J31" i="122"/>
  <c r="J24" i="122"/>
  <c r="J17" i="122"/>
  <c r="J27" i="122"/>
  <c r="J20" i="122"/>
  <c r="J30" i="122"/>
  <c r="J23" i="122"/>
  <c r="J16" i="122"/>
  <c r="J26" i="122"/>
  <c r="J19" i="122"/>
  <c r="J29" i="122"/>
  <c r="J22" i="122"/>
  <c r="J15" i="122"/>
  <c r="J28" i="110"/>
  <c r="J25" i="110"/>
  <c r="J31" i="110"/>
  <c r="J24" i="110"/>
  <c r="J17" i="110"/>
  <c r="J14" i="110"/>
  <c r="J27" i="110"/>
  <c r="J20" i="110"/>
  <c r="J30" i="110"/>
  <c r="J23" i="110"/>
  <c r="J16" i="110"/>
  <c r="J26" i="110"/>
  <c r="J19" i="110"/>
  <c r="J29" i="110"/>
  <c r="J15" i="110"/>
  <c r="J22" i="110"/>
  <c r="J18" i="110"/>
  <c r="J21" i="110"/>
  <c r="J26" i="109"/>
  <c r="J16" i="109"/>
  <c r="J29" i="109"/>
  <c r="J22" i="109"/>
  <c r="J19" i="109"/>
  <c r="J15" i="109"/>
  <c r="J25" i="109"/>
  <c r="J21" i="109"/>
  <c r="J18" i="109"/>
  <c r="J28" i="109"/>
  <c r="J14" i="109"/>
  <c r="J31" i="109"/>
  <c r="J24" i="109"/>
  <c r="J27" i="109"/>
  <c r="J20" i="109"/>
  <c r="J17" i="109"/>
  <c r="J30" i="109"/>
  <c r="J23" i="109"/>
  <c r="J25" i="108"/>
  <c r="J18" i="108"/>
  <c r="J28" i="108"/>
  <c r="J21" i="108"/>
  <c r="J14" i="108"/>
  <c r="J31" i="108"/>
  <c r="J24" i="108"/>
  <c r="J27" i="108"/>
  <c r="J17" i="108"/>
  <c r="J29" i="108"/>
  <c r="J30" i="108"/>
  <c r="J23" i="108"/>
  <c r="J20" i="108"/>
  <c r="J26" i="108"/>
  <c r="J16" i="108"/>
  <c r="J22" i="108"/>
  <c r="J19" i="108"/>
  <c r="J15" i="108"/>
  <c r="J27" i="107"/>
  <c r="J23" i="107"/>
  <c r="J30" i="107"/>
  <c r="J19" i="107"/>
  <c r="J26" i="107"/>
  <c r="J22" i="107"/>
  <c r="J15" i="107"/>
  <c r="J29" i="107"/>
  <c r="J18" i="107"/>
  <c r="J25" i="107"/>
  <c r="J21" i="107"/>
  <c r="J17" i="107"/>
  <c r="J14" i="107"/>
  <c r="J28" i="107"/>
  <c r="J24" i="107"/>
  <c r="J31" i="107"/>
  <c r="J20" i="107"/>
  <c r="J16" i="107"/>
  <c r="J21" i="106"/>
  <c r="J17" i="106"/>
  <c r="J28" i="106"/>
  <c r="J24" i="106"/>
  <c r="J31" i="106"/>
  <c r="J20" i="106"/>
  <c r="J16" i="106"/>
  <c r="J27" i="106"/>
  <c r="J23" i="106"/>
  <c r="J30" i="106"/>
  <c r="J19" i="106"/>
  <c r="J15" i="106"/>
  <c r="J26" i="106"/>
  <c r="J22" i="106"/>
  <c r="J18" i="106"/>
  <c r="J14" i="106"/>
  <c r="J29" i="106"/>
  <c r="J25" i="106"/>
  <c r="J29" i="105"/>
  <c r="J26" i="105"/>
  <c r="J22" i="105"/>
  <c r="J18" i="105"/>
  <c r="J14" i="105"/>
  <c r="J15" i="105"/>
  <c r="J28" i="105"/>
  <c r="J25" i="105"/>
  <c r="J21" i="105"/>
  <c r="J17" i="105"/>
  <c r="J20" i="105"/>
  <c r="J31" i="105"/>
  <c r="J24" i="105"/>
  <c r="J16" i="105"/>
  <c r="J30" i="105"/>
  <c r="J27" i="105"/>
  <c r="J23" i="105"/>
  <c r="J19" i="105"/>
  <c r="J30" i="104"/>
  <c r="J26" i="104"/>
  <c r="J22" i="104"/>
  <c r="J18" i="104"/>
  <c r="J14" i="104"/>
  <c r="J28" i="104"/>
  <c r="J31" i="104"/>
  <c r="J19" i="104"/>
  <c r="J15" i="104"/>
  <c r="J29" i="104"/>
  <c r="J25" i="104"/>
  <c r="J21" i="104"/>
  <c r="J17" i="104"/>
  <c r="J24" i="104"/>
  <c r="J20" i="104"/>
  <c r="J16" i="104"/>
  <c r="J27" i="104"/>
  <c r="J23" i="104"/>
  <c r="J26" i="103"/>
  <c r="J19" i="103"/>
  <c r="J15" i="103"/>
  <c r="J29" i="103"/>
  <c r="J22" i="103"/>
  <c r="J18" i="103"/>
  <c r="J14" i="103"/>
  <c r="J25" i="103"/>
  <c r="J21" i="103"/>
  <c r="J30" i="103"/>
  <c r="J28" i="103"/>
  <c r="J17" i="103"/>
  <c r="J31" i="103"/>
  <c r="J24" i="103"/>
  <c r="J20" i="103"/>
  <c r="J27" i="103"/>
  <c r="J16" i="103"/>
  <c r="J23" i="103"/>
  <c r="J29" i="199"/>
  <c r="J22" i="199"/>
  <c r="J15" i="199"/>
  <c r="J25" i="199"/>
  <c r="J18" i="199"/>
  <c r="J14" i="199"/>
  <c r="J19" i="199"/>
  <c r="J28" i="199"/>
  <c r="J24" i="199"/>
  <c r="J21" i="199"/>
  <c r="J17" i="199"/>
  <c r="J26" i="199"/>
  <c r="J31" i="199"/>
  <c r="J27" i="199"/>
  <c r="J23" i="199"/>
  <c r="J20" i="199"/>
  <c r="J16" i="199"/>
  <c r="J30" i="199"/>
  <c r="J27" i="198"/>
  <c r="J30" i="198"/>
  <c r="J26" i="198"/>
  <c r="J22" i="198"/>
  <c r="J18" i="198"/>
  <c r="J14" i="198"/>
  <c r="J19" i="198"/>
  <c r="J29" i="198"/>
  <c r="J25" i="198"/>
  <c r="J21" i="198"/>
  <c r="J17" i="198"/>
  <c r="J15" i="198"/>
  <c r="J28" i="198"/>
  <c r="J24" i="198"/>
  <c r="J20" i="198"/>
  <c r="J16" i="198"/>
  <c r="J23" i="198"/>
  <c r="J31" i="198"/>
  <c r="J30" i="197"/>
  <c r="J27" i="197"/>
  <c r="J20" i="197"/>
  <c r="J24" i="197"/>
  <c r="J23" i="197"/>
  <c r="J26" i="197"/>
  <c r="J19" i="197"/>
  <c r="J16" i="197"/>
  <c r="J29" i="197"/>
  <c r="J22" i="197"/>
  <c r="J18" i="197"/>
  <c r="J15" i="197"/>
  <c r="J25" i="197"/>
  <c r="J21" i="197"/>
  <c r="J31" i="197"/>
  <c r="J28" i="197"/>
  <c r="J14" i="197"/>
  <c r="J17" i="197"/>
  <c r="J26" i="196"/>
  <c r="J19" i="196"/>
  <c r="J15" i="196"/>
  <c r="J29" i="196"/>
  <c r="J22" i="196"/>
  <c r="J25" i="196"/>
  <c r="J18" i="196"/>
  <c r="J31" i="196"/>
  <c r="J14" i="196"/>
  <c r="J28" i="196"/>
  <c r="J24" i="196"/>
  <c r="J21" i="196"/>
  <c r="J17" i="196"/>
  <c r="J30" i="196"/>
  <c r="J27" i="196"/>
  <c r="J23" i="196"/>
  <c r="J20" i="196"/>
  <c r="J16" i="196"/>
  <c r="J31" i="195"/>
  <c r="J27" i="195"/>
  <c r="J17" i="195"/>
  <c r="J29" i="195"/>
  <c r="J22" i="195"/>
  <c r="J24" i="195"/>
  <c r="J20" i="195"/>
  <c r="J19" i="195"/>
  <c r="J30" i="195"/>
  <c r="J15" i="195"/>
  <c r="J26" i="195"/>
  <c r="J23" i="195"/>
  <c r="J16" i="195"/>
  <c r="J28" i="195"/>
  <c r="J25" i="195"/>
  <c r="J18" i="195"/>
  <c r="J21" i="195"/>
  <c r="J14" i="195"/>
  <c r="J29" i="194"/>
  <c r="J25" i="194"/>
  <c r="J14" i="194"/>
  <c r="J21" i="194"/>
  <c r="J28" i="194"/>
  <c r="J24" i="194"/>
  <c r="J17" i="194"/>
  <c r="J20" i="194"/>
  <c r="J31" i="194"/>
  <c r="J27" i="194"/>
  <c r="J23" i="194"/>
  <c r="J16" i="194"/>
  <c r="J19" i="194"/>
  <c r="J30" i="194"/>
  <c r="J26" i="194"/>
  <c r="J22" i="194"/>
  <c r="J15" i="194"/>
  <c r="J18" i="194"/>
  <c r="J18" i="193"/>
  <c r="J29" i="193"/>
  <c r="J25" i="193"/>
  <c r="J21" i="193"/>
  <c r="J17" i="193"/>
  <c r="J26" i="193"/>
  <c r="J14" i="193"/>
  <c r="J28" i="193"/>
  <c r="J24" i="193"/>
  <c r="J20" i="193"/>
  <c r="J16" i="193"/>
  <c r="J22" i="193"/>
  <c r="J31" i="193"/>
  <c r="J27" i="193"/>
  <c r="J23" i="193"/>
  <c r="J19" i="193"/>
  <c r="J15" i="193"/>
  <c r="J30" i="193"/>
  <c r="J29" i="192"/>
  <c r="J18" i="192"/>
  <c r="J14" i="192"/>
  <c r="J25" i="192"/>
  <c r="J21" i="192"/>
  <c r="J28" i="192"/>
  <c r="J17" i="192"/>
  <c r="J26" i="192"/>
  <c r="J24" i="192"/>
  <c r="J31" i="192"/>
  <c r="J20" i="192"/>
  <c r="J16" i="192"/>
  <c r="J27" i="192"/>
  <c r="J23" i="192"/>
  <c r="J30" i="192"/>
  <c r="J19" i="192"/>
  <c r="J15" i="192"/>
  <c r="J22" i="192"/>
  <c r="J26" i="191"/>
  <c r="J19" i="191"/>
  <c r="J15" i="191"/>
  <c r="J23" i="191"/>
  <c r="J29" i="191"/>
  <c r="J25" i="191"/>
  <c r="J22" i="191"/>
  <c r="J18" i="191"/>
  <c r="J30" i="191"/>
  <c r="J28" i="191"/>
  <c r="J21" i="191"/>
  <c r="J14" i="191"/>
  <c r="J31" i="191"/>
  <c r="J24" i="191"/>
  <c r="J17" i="191"/>
  <c r="J16" i="191"/>
  <c r="J27" i="191"/>
  <c r="J20" i="191"/>
  <c r="J30" i="190"/>
  <c r="J26" i="190"/>
  <c r="J22" i="190"/>
  <c r="J18" i="190"/>
  <c r="J14" i="190"/>
  <c r="J29" i="190"/>
  <c r="J25" i="190"/>
  <c r="J21" i="190"/>
  <c r="J17" i="190"/>
  <c r="J27" i="190"/>
  <c r="J19" i="190"/>
  <c r="J28" i="190"/>
  <c r="J24" i="190"/>
  <c r="J20" i="190"/>
  <c r="J16" i="190"/>
  <c r="J23" i="190"/>
  <c r="J15" i="190"/>
  <c r="J31" i="190"/>
  <c r="J30" i="189"/>
  <c r="J26" i="189"/>
  <c r="J16" i="189"/>
  <c r="J22" i="189"/>
  <c r="J19" i="189"/>
  <c r="J15" i="189"/>
  <c r="J29" i="189"/>
  <c r="J25" i="189"/>
  <c r="J23" i="189"/>
  <c r="J18" i="189"/>
  <c r="J14" i="189"/>
  <c r="J28" i="189"/>
  <c r="J21" i="189"/>
  <c r="J24" i="189"/>
  <c r="J17" i="189"/>
  <c r="J31" i="189"/>
  <c r="J27" i="189"/>
  <c r="J20" i="189"/>
  <c r="J31" i="188"/>
  <c r="J27" i="188"/>
  <c r="J20" i="188"/>
  <c r="J16" i="188"/>
  <c r="J23" i="188"/>
  <c r="J30" i="188"/>
  <c r="J26" i="188"/>
  <c r="J19" i="188"/>
  <c r="J22" i="188"/>
  <c r="J15" i="188"/>
  <c r="J29" i="188"/>
  <c r="J18" i="188"/>
  <c r="J25" i="188"/>
  <c r="J14" i="188"/>
  <c r="J28" i="188"/>
  <c r="J21" i="188"/>
  <c r="J17" i="188"/>
  <c r="J24" i="188"/>
  <c r="J28" i="187"/>
  <c r="J21" i="187"/>
  <c r="J18" i="187"/>
  <c r="J14" i="187"/>
  <c r="J31" i="187"/>
  <c r="J27" i="187"/>
  <c r="J24" i="187"/>
  <c r="J20" i="187"/>
  <c r="J17" i="187"/>
  <c r="J30" i="187"/>
  <c r="J23" i="187"/>
  <c r="J16" i="187"/>
  <c r="J26" i="187"/>
  <c r="J19" i="187"/>
  <c r="J29" i="187"/>
  <c r="J22" i="187"/>
  <c r="J15" i="187"/>
  <c r="J25" i="187"/>
  <c r="J26" i="186"/>
  <c r="J22" i="186"/>
  <c r="J18" i="186"/>
  <c r="J14" i="186"/>
  <c r="J29" i="186"/>
  <c r="J25" i="186"/>
  <c r="J21" i="186"/>
  <c r="J17" i="186"/>
  <c r="J28" i="186"/>
  <c r="J24" i="186"/>
  <c r="J20" i="186"/>
  <c r="J16" i="186"/>
  <c r="J31" i="186"/>
  <c r="J27" i="186"/>
  <c r="J23" i="186"/>
  <c r="J19" i="186"/>
  <c r="J15" i="186"/>
  <c r="J30" i="186"/>
  <c r="J22" i="185"/>
  <c r="J19" i="185"/>
  <c r="J15" i="185"/>
  <c r="J29" i="185"/>
  <c r="J25" i="185"/>
  <c r="J18" i="185"/>
  <c r="J14" i="185"/>
  <c r="J28" i="185"/>
  <c r="J24" i="185"/>
  <c r="J21" i="185"/>
  <c r="J26" i="185"/>
  <c r="J17" i="185"/>
  <c r="J31" i="185"/>
  <c r="J27" i="185"/>
  <c r="J23" i="185"/>
  <c r="J20" i="185"/>
  <c r="J16" i="185"/>
  <c r="J30" i="185"/>
  <c r="J27" i="184"/>
  <c r="J16" i="184"/>
  <c r="J30" i="184"/>
  <c r="J23" i="184"/>
  <c r="J19" i="184"/>
  <c r="J15" i="184"/>
  <c r="J26" i="184"/>
  <c r="J20" i="184"/>
  <c r="J29" i="184"/>
  <c r="J22" i="184"/>
  <c r="J18" i="184"/>
  <c r="J14" i="184"/>
  <c r="J24" i="184"/>
  <c r="J25" i="184"/>
  <c r="J21" i="184"/>
  <c r="J17" i="184"/>
  <c r="J28" i="184"/>
  <c r="J31" i="184"/>
  <c r="J31" i="183"/>
  <c r="J21" i="183"/>
  <c r="J17" i="183"/>
  <c r="J25" i="183"/>
  <c r="J30" i="183"/>
  <c r="J27" i="183"/>
  <c r="J24" i="183"/>
  <c r="J20" i="183"/>
  <c r="J16" i="183"/>
  <c r="J28" i="183"/>
  <c r="J26" i="183"/>
  <c r="J23" i="183"/>
  <c r="J19" i="183"/>
  <c r="J15" i="183"/>
  <c r="J29" i="183"/>
  <c r="J22" i="183"/>
  <c r="J18" i="183"/>
  <c r="J14" i="183"/>
  <c r="J25" i="182"/>
  <c r="J18" i="182"/>
  <c r="J19" i="182"/>
  <c r="J28" i="182"/>
  <c r="J21" i="182"/>
  <c r="J14" i="182"/>
  <c r="J17" i="182"/>
  <c r="J23" i="182"/>
  <c r="J31" i="182"/>
  <c r="J27" i="182"/>
  <c r="J24" i="182"/>
  <c r="J20" i="182"/>
  <c r="J16" i="182"/>
  <c r="J26" i="182"/>
  <c r="J29" i="182"/>
  <c r="J22" i="182"/>
  <c r="J15" i="182"/>
  <c r="J30" i="182"/>
  <c r="J30" i="181"/>
  <c r="J19" i="181"/>
  <c r="J27" i="181"/>
  <c r="J26" i="181"/>
  <c r="J22" i="181"/>
  <c r="J15" i="181"/>
  <c r="J18" i="181"/>
  <c r="J29" i="181"/>
  <c r="J25" i="181"/>
  <c r="J14" i="181"/>
  <c r="J23" i="181"/>
  <c r="J21" i="181"/>
  <c r="J28" i="181"/>
  <c r="J24" i="181"/>
  <c r="J17" i="181"/>
  <c r="J16" i="181"/>
  <c r="J31" i="181"/>
  <c r="J20" i="181"/>
  <c r="J30" i="180"/>
  <c r="J23" i="180"/>
  <c r="J26" i="180"/>
  <c r="J16" i="180"/>
  <c r="J29" i="180"/>
  <c r="J19" i="180"/>
  <c r="J25" i="180"/>
  <c r="J22" i="180"/>
  <c r="J15" i="180"/>
  <c r="J28" i="180"/>
  <c r="J18" i="180"/>
  <c r="J24" i="180"/>
  <c r="J21" i="180"/>
  <c r="J31" i="180"/>
  <c r="J27" i="180"/>
  <c r="J17" i="180"/>
  <c r="J14" i="180"/>
  <c r="J20" i="180"/>
  <c r="J14" i="179"/>
  <c r="J21" i="179"/>
  <c r="J28" i="179"/>
  <c r="J24" i="179"/>
  <c r="J20" i="179"/>
  <c r="J17" i="179"/>
  <c r="J29" i="179"/>
  <c r="J25" i="179"/>
  <c r="J31" i="179"/>
  <c r="J27" i="179"/>
  <c r="J23" i="179"/>
  <c r="J19" i="179"/>
  <c r="J16" i="179"/>
  <c r="J30" i="179"/>
  <c r="J26" i="179"/>
  <c r="J22" i="179"/>
  <c r="J18" i="179"/>
  <c r="J15" i="179"/>
  <c r="J26" i="178"/>
  <c r="J19" i="178"/>
  <c r="J29" i="178"/>
  <c r="J22" i="178"/>
  <c r="J15" i="178"/>
  <c r="J25" i="178"/>
  <c r="J18" i="178"/>
  <c r="J28" i="178"/>
  <c r="J21" i="178"/>
  <c r="J14" i="178"/>
  <c r="J17" i="178"/>
  <c r="J31" i="178"/>
  <c r="J24" i="178"/>
  <c r="J20" i="178"/>
  <c r="J27" i="178"/>
  <c r="J30" i="178"/>
  <c r="J23" i="178"/>
  <c r="J16" i="178"/>
  <c r="J31" i="177"/>
  <c r="J27" i="177"/>
  <c r="J23" i="177"/>
  <c r="J19" i="177"/>
  <c r="J15" i="177"/>
  <c r="J16" i="177"/>
  <c r="J28" i="177"/>
  <c r="J30" i="177"/>
  <c r="J26" i="177"/>
  <c r="J22" i="177"/>
  <c r="J18" i="177"/>
  <c r="J14" i="177"/>
  <c r="J29" i="177"/>
  <c r="J25" i="177"/>
  <c r="J21" i="177"/>
  <c r="J17" i="177"/>
  <c r="J20" i="177"/>
  <c r="J24" i="177"/>
  <c r="J31" i="176"/>
  <c r="J20" i="176"/>
  <c r="J17" i="176"/>
  <c r="J27" i="176"/>
  <c r="J23" i="176"/>
  <c r="J16" i="176"/>
  <c r="J30" i="176"/>
  <c r="J19" i="176"/>
  <c r="J28" i="176"/>
  <c r="J26" i="176"/>
  <c r="J22" i="176"/>
  <c r="J15" i="176"/>
  <c r="J18" i="176"/>
  <c r="J29" i="176"/>
  <c r="J25" i="176"/>
  <c r="J14" i="176"/>
  <c r="J21" i="176"/>
  <c r="J24" i="176"/>
  <c r="J25" i="175"/>
  <c r="J21" i="175"/>
  <c r="J14" i="175"/>
  <c r="J28" i="175"/>
  <c r="J31" i="175"/>
  <c r="J24" i="175"/>
  <c r="J17" i="175"/>
  <c r="J27" i="175"/>
  <c r="J20" i="175"/>
  <c r="J30" i="175"/>
  <c r="J23" i="175"/>
  <c r="J16" i="175"/>
  <c r="J26" i="175"/>
  <c r="J19" i="175"/>
  <c r="J29" i="175"/>
  <c r="J22" i="175"/>
  <c r="J15" i="175"/>
  <c r="J18" i="175"/>
  <c r="J26" i="174"/>
  <c r="J16" i="174"/>
  <c r="J29" i="174"/>
  <c r="J22" i="174"/>
  <c r="J19" i="174"/>
  <c r="J25" i="174"/>
  <c r="J15" i="174"/>
  <c r="J30" i="174"/>
  <c r="J28" i="174"/>
  <c r="J21" i="174"/>
  <c r="J18" i="174"/>
  <c r="J14" i="174"/>
  <c r="J31" i="174"/>
  <c r="J24" i="174"/>
  <c r="J17" i="174"/>
  <c r="J27" i="174"/>
  <c r="J20" i="174"/>
  <c r="J23" i="174"/>
  <c r="J28" i="173"/>
  <c r="J24" i="173"/>
  <c r="J17" i="173"/>
  <c r="J31" i="173"/>
  <c r="J20" i="173"/>
  <c r="J27" i="173"/>
  <c r="J23" i="173"/>
  <c r="J16" i="173"/>
  <c r="J21" i="173"/>
  <c r="J30" i="173"/>
  <c r="J19" i="173"/>
  <c r="J26" i="173"/>
  <c r="J22" i="173"/>
  <c r="J15" i="173"/>
  <c r="J18" i="173"/>
  <c r="J29" i="173"/>
  <c r="J25" i="173"/>
  <c r="J14" i="173"/>
  <c r="J29" i="172"/>
  <c r="J25" i="172"/>
  <c r="J14" i="172"/>
  <c r="J21" i="172"/>
  <c r="J28" i="172"/>
  <c r="J24" i="172"/>
  <c r="J17" i="172"/>
  <c r="J31" i="172"/>
  <c r="J20" i="172"/>
  <c r="J27" i="172"/>
  <c r="J23" i="172"/>
  <c r="J16" i="172"/>
  <c r="J30" i="172"/>
  <c r="J19" i="172"/>
  <c r="J18" i="172"/>
  <c r="J26" i="172"/>
  <c r="J22" i="172"/>
  <c r="J15" i="172"/>
  <c r="J23" i="171"/>
  <c r="J20" i="171"/>
  <c r="J17" i="171"/>
  <c r="J26" i="171"/>
  <c r="J16" i="171"/>
  <c r="J29" i="171"/>
  <c r="J22" i="171"/>
  <c r="J19" i="171"/>
  <c r="J27" i="171"/>
  <c r="J15" i="171"/>
  <c r="J25" i="171"/>
  <c r="J18" i="171"/>
  <c r="J31" i="171"/>
  <c r="J28" i="171"/>
  <c r="J21" i="171"/>
  <c r="J14" i="171"/>
  <c r="J30" i="171"/>
  <c r="J24" i="171"/>
  <c r="J31" i="170"/>
  <c r="J27" i="170"/>
  <c r="J23" i="170"/>
  <c r="J19" i="170"/>
  <c r="J15" i="170"/>
  <c r="J30" i="170"/>
  <c r="J26" i="170"/>
  <c r="J22" i="170"/>
  <c r="J18" i="170"/>
  <c r="J14" i="170"/>
  <c r="J29" i="170"/>
  <c r="J25" i="170"/>
  <c r="J21" i="170"/>
  <c r="J17" i="170"/>
  <c r="J28" i="170"/>
  <c r="J24" i="170"/>
  <c r="J20" i="170"/>
  <c r="J16" i="170"/>
  <c r="J24" i="169"/>
  <c r="J20" i="169"/>
  <c r="J30" i="169"/>
  <c r="J27" i="169"/>
  <c r="J23" i="169"/>
  <c r="J19" i="169"/>
  <c r="J16" i="169"/>
  <c r="J26" i="169"/>
  <c r="J31" i="169"/>
  <c r="J29" i="169"/>
  <c r="J22" i="169"/>
  <c r="J18" i="169"/>
  <c r="J15" i="169"/>
  <c r="J25" i="169"/>
  <c r="J17" i="169"/>
  <c r="J21" i="169"/>
  <c r="J14" i="169"/>
  <c r="J28" i="169"/>
  <c r="J29" i="168"/>
  <c r="J26" i="168"/>
  <c r="J23" i="168"/>
  <c r="J20" i="168"/>
  <c r="J17" i="168"/>
  <c r="J16" i="168"/>
  <c r="J22" i="168"/>
  <c r="J19" i="168"/>
  <c r="J31" i="168"/>
  <c r="J28" i="168"/>
  <c r="J25" i="168"/>
  <c r="J15" i="168"/>
  <c r="J18" i="168"/>
  <c r="J30" i="168"/>
  <c r="J21" i="168"/>
  <c r="J14" i="168"/>
  <c r="J27" i="168"/>
  <c r="J24" i="168"/>
  <c r="J28" i="167"/>
  <c r="J24" i="167"/>
  <c r="J20" i="167"/>
  <c r="J16" i="167"/>
  <c r="J17" i="167"/>
  <c r="J31" i="167"/>
  <c r="J27" i="167"/>
  <c r="J23" i="167"/>
  <c r="J19" i="167"/>
  <c r="J15" i="167"/>
  <c r="J30" i="167"/>
  <c r="J26" i="167"/>
  <c r="J22" i="167"/>
  <c r="J18" i="167"/>
  <c r="J14" i="167"/>
  <c r="J29" i="167"/>
  <c r="J25" i="167"/>
  <c r="J21" i="167"/>
  <c r="J28" i="166"/>
  <c r="J24" i="166"/>
  <c r="J20" i="166"/>
  <c r="J16" i="166"/>
  <c r="J31" i="166"/>
  <c r="J27" i="166"/>
  <c r="J23" i="166"/>
  <c r="J21" i="166"/>
  <c r="J19" i="166"/>
  <c r="J15" i="166"/>
  <c r="J17" i="166"/>
  <c r="J30" i="166"/>
  <c r="J26" i="166"/>
  <c r="J22" i="166"/>
  <c r="J18" i="166"/>
  <c r="J14" i="166"/>
  <c r="J29" i="166"/>
  <c r="J25" i="166"/>
  <c r="J28" i="165"/>
  <c r="J24" i="165"/>
  <c r="J20" i="165"/>
  <c r="J16" i="165"/>
  <c r="J31" i="165"/>
  <c r="J27" i="165"/>
  <c r="J23" i="165"/>
  <c r="J19" i="165"/>
  <c r="J15" i="165"/>
  <c r="J17" i="165"/>
  <c r="J30" i="165"/>
  <c r="J26" i="165"/>
  <c r="J22" i="165"/>
  <c r="J18" i="165"/>
  <c r="J14" i="165"/>
  <c r="J29" i="165"/>
  <c r="J25" i="165"/>
  <c r="J21" i="165"/>
  <c r="J21" i="164"/>
  <c r="J25" i="164"/>
  <c r="J28" i="164"/>
  <c r="J24" i="164"/>
  <c r="J17" i="164"/>
  <c r="J14" i="164"/>
  <c r="J31" i="164"/>
  <c r="J20" i="164"/>
  <c r="J27" i="164"/>
  <c r="J16" i="164"/>
  <c r="J30" i="164"/>
  <c r="J23" i="164"/>
  <c r="J19" i="164"/>
  <c r="J26" i="164"/>
  <c r="J22" i="164"/>
  <c r="J18" i="164"/>
  <c r="J15" i="164"/>
  <c r="J29" i="164"/>
  <c r="J30" i="163"/>
  <c r="J26" i="163"/>
  <c r="J19" i="163"/>
  <c r="J15" i="163"/>
  <c r="J29" i="163"/>
  <c r="J22" i="163"/>
  <c r="J18" i="163"/>
  <c r="J25" i="163"/>
  <c r="J14" i="163"/>
  <c r="J28" i="163"/>
  <c r="J21" i="163"/>
  <c r="J24" i="163"/>
  <c r="J17" i="163"/>
  <c r="J31" i="163"/>
  <c r="J27" i="163"/>
  <c r="J20" i="163"/>
  <c r="J23" i="163"/>
  <c r="J16" i="163"/>
  <c r="J31" i="162"/>
  <c r="J20" i="162"/>
  <c r="J16" i="162"/>
  <c r="J27" i="162"/>
  <c r="J23" i="162"/>
  <c r="J30" i="162"/>
  <c r="J19" i="162"/>
  <c r="J26" i="162"/>
  <c r="J15" i="162"/>
  <c r="J28" i="162"/>
  <c r="J29" i="162"/>
  <c r="J22" i="162"/>
  <c r="J18" i="162"/>
  <c r="J25" i="162"/>
  <c r="J14" i="162"/>
  <c r="J24" i="162"/>
  <c r="J21" i="162"/>
  <c r="J17" i="162"/>
  <c r="J21" i="161"/>
  <c r="J28" i="161"/>
  <c r="J24" i="161"/>
  <c r="J20" i="161"/>
  <c r="J16" i="161"/>
  <c r="J31" i="161"/>
  <c r="J27" i="161"/>
  <c r="J23" i="161"/>
  <c r="J19" i="161"/>
  <c r="J15" i="161"/>
  <c r="J30" i="161"/>
  <c r="J26" i="161"/>
  <c r="J22" i="161"/>
  <c r="J18" i="161"/>
  <c r="J14" i="161"/>
  <c r="J25" i="161"/>
  <c r="J17" i="161"/>
  <c r="J29" i="161"/>
  <c r="J27" i="160"/>
  <c r="J30" i="160"/>
  <c r="J26" i="160"/>
  <c r="J22" i="160"/>
  <c r="J18" i="160"/>
  <c r="J14" i="160"/>
  <c r="J31" i="160"/>
  <c r="J19" i="160"/>
  <c r="J23" i="160"/>
  <c r="J29" i="160"/>
  <c r="J25" i="160"/>
  <c r="J21" i="160"/>
  <c r="J17" i="160"/>
  <c r="J15" i="160"/>
  <c r="J28" i="160"/>
  <c r="J24" i="160"/>
  <c r="J20" i="160"/>
  <c r="J16" i="160"/>
  <c r="R12" i="159"/>
  <c r="S12" i="159"/>
  <c r="R12" i="158"/>
  <c r="S12" i="158"/>
  <c r="R12" i="157"/>
  <c r="S12" i="157"/>
  <c r="R12" i="156"/>
  <c r="S12" i="156"/>
  <c r="R12" i="155"/>
  <c r="S12" i="155"/>
  <c r="R12" i="154"/>
  <c r="S12" i="154"/>
  <c r="R12" i="153"/>
  <c r="S12" i="153"/>
  <c r="R12" i="152"/>
  <c r="S12" i="152"/>
  <c r="R12" i="151"/>
  <c r="S12" i="151"/>
  <c r="R12" i="150"/>
  <c r="S12" i="150"/>
  <c r="R12" i="149"/>
  <c r="R12" i="148"/>
  <c r="S12" i="148"/>
  <c r="R12" i="147"/>
  <c r="S12" i="147"/>
  <c r="R12" i="146"/>
  <c r="S12" i="146"/>
  <c r="R12" i="145"/>
  <c r="S12" i="145"/>
  <c r="R12" i="144"/>
  <c r="S12" i="144"/>
  <c r="R12" i="143"/>
  <c r="S12" i="143"/>
  <c r="R12" i="142"/>
  <c r="S12" i="142"/>
  <c r="R12" i="141"/>
  <c r="S12" i="141"/>
  <c r="R12" i="140"/>
  <c r="S12" i="140"/>
  <c r="R12" i="139"/>
  <c r="S12" i="139"/>
  <c r="R12" i="138"/>
  <c r="S12" i="138"/>
  <c r="R12" i="137"/>
  <c r="S12" i="137"/>
  <c r="R12" i="136"/>
  <c r="S12" i="136"/>
  <c r="R12" i="135"/>
  <c r="S12" i="135"/>
  <c r="R12" i="134"/>
  <c r="S12" i="134"/>
  <c r="R12" i="133"/>
  <c r="S12" i="133"/>
  <c r="R12" i="132"/>
  <c r="S12" i="132"/>
  <c r="R12" i="131"/>
  <c r="S12" i="131"/>
  <c r="R12" i="130"/>
  <c r="S12" i="130"/>
  <c r="S12" i="129"/>
  <c r="R12" i="128"/>
  <c r="S12" i="128"/>
  <c r="R12" i="127"/>
  <c r="S12" i="127"/>
  <c r="R12" i="126"/>
  <c r="S12" i="126"/>
  <c r="R12" i="125"/>
  <c r="S12" i="125"/>
  <c r="R12" i="124"/>
  <c r="S12" i="124"/>
  <c r="R12" i="123"/>
  <c r="S12" i="123"/>
  <c r="R12" i="122"/>
  <c r="S12" i="122"/>
  <c r="R12" i="121"/>
  <c r="S12" i="121"/>
  <c r="R12" i="120"/>
  <c r="S12" i="120"/>
  <c r="R12" i="110"/>
  <c r="S12" i="110"/>
  <c r="R12" i="109"/>
  <c r="S12" i="109"/>
  <c r="R12" i="108"/>
  <c r="S12" i="108"/>
  <c r="R12" i="107"/>
  <c r="S12" i="107"/>
  <c r="R12" i="106"/>
  <c r="S12" i="106"/>
  <c r="R12" i="105"/>
  <c r="S12" i="105"/>
  <c r="R12" i="104"/>
  <c r="S12" i="104"/>
  <c r="R12" i="103"/>
  <c r="S12" i="103"/>
  <c r="R12" i="102"/>
  <c r="S12" i="102"/>
  <c r="H14" i="71"/>
  <c r="C14" i="71" s="1"/>
  <c r="K2" i="10"/>
  <c r="K1" i="10"/>
  <c r="F8" i="101"/>
  <c r="E8" i="101"/>
  <c r="B2" i="101"/>
  <c r="B1" i="101"/>
  <c r="F8" i="100"/>
  <c r="E8" i="100"/>
  <c r="B2" i="100"/>
  <c r="B1" i="100"/>
  <c r="F8" i="99"/>
  <c r="E8" i="99"/>
  <c r="B2" i="99"/>
  <c r="B1" i="99"/>
  <c r="F8" i="98"/>
  <c r="E8" i="98"/>
  <c r="B2" i="98"/>
  <c r="B1" i="98"/>
  <c r="F8" i="97"/>
  <c r="E8" i="97"/>
  <c r="B2" i="97"/>
  <c r="B1" i="97"/>
  <c r="F8" i="96"/>
  <c r="E8" i="96"/>
  <c r="B2" i="96"/>
  <c r="B1" i="96"/>
  <c r="F8" i="95"/>
  <c r="E8" i="95"/>
  <c r="B2" i="95"/>
  <c r="B1" i="95"/>
  <c r="F8" i="94"/>
  <c r="E8" i="94"/>
  <c r="B2" i="94"/>
  <c r="B1" i="94"/>
  <c r="F8" i="93"/>
  <c r="E8" i="93"/>
  <c r="B2" i="93"/>
  <c r="B1" i="93"/>
  <c r="B2" i="5"/>
  <c r="B1" i="5"/>
  <c r="D1" i="4"/>
  <c r="A3" i="2" l="1"/>
  <c r="A1" i="2"/>
  <c r="A2" i="2"/>
  <c r="A75" i="4"/>
  <c r="A4" i="2"/>
  <c r="G31" i="199"/>
  <c r="G30" i="199"/>
  <c r="F30" i="199"/>
  <c r="F31" i="199" s="1"/>
  <c r="G27" i="199"/>
  <c r="G28" i="199" s="1"/>
  <c r="G29" i="199" s="1"/>
  <c r="G24" i="199"/>
  <c r="G25" i="199" s="1"/>
  <c r="G26" i="199" s="1"/>
  <c r="G23" i="199"/>
  <c r="F23" i="199"/>
  <c r="F24" i="199" s="1"/>
  <c r="F25" i="199" s="1"/>
  <c r="F26" i="199" s="1"/>
  <c r="F27" i="199" s="1"/>
  <c r="F28" i="199" s="1"/>
  <c r="F29" i="199" s="1"/>
  <c r="G22" i="199"/>
  <c r="F22" i="199"/>
  <c r="E22" i="199"/>
  <c r="E23" i="199" s="1"/>
  <c r="E24" i="199" s="1"/>
  <c r="E25" i="199" s="1"/>
  <c r="E26" i="199" s="1"/>
  <c r="E27" i="199" s="1"/>
  <c r="E28" i="199" s="1"/>
  <c r="E29" i="199" s="1"/>
  <c r="E30" i="199" s="1"/>
  <c r="E31" i="199" s="1"/>
  <c r="G19" i="199"/>
  <c r="G20" i="199" s="1"/>
  <c r="G21" i="199" s="1"/>
  <c r="G16" i="199"/>
  <c r="G17" i="199" s="1"/>
  <c r="G18" i="199" s="1"/>
  <c r="G15" i="199"/>
  <c r="F15" i="199"/>
  <c r="F16" i="199" s="1"/>
  <c r="F17" i="199" s="1"/>
  <c r="F18" i="199" s="1"/>
  <c r="F19" i="199" s="1"/>
  <c r="F20" i="199" s="1"/>
  <c r="F21" i="199" s="1"/>
  <c r="G14" i="199"/>
  <c r="F14" i="199"/>
  <c r="E14" i="199"/>
  <c r="E15" i="199" s="1"/>
  <c r="E16" i="199" s="1"/>
  <c r="E17" i="199" s="1"/>
  <c r="E18" i="199" s="1"/>
  <c r="E19" i="199" s="1"/>
  <c r="E20" i="199" s="1"/>
  <c r="E21" i="199" s="1"/>
  <c r="D14" i="199"/>
  <c r="D15" i="199" s="1"/>
  <c r="G31" i="198"/>
  <c r="G30" i="198"/>
  <c r="F30" i="198"/>
  <c r="F31" i="198" s="1"/>
  <c r="G27" i="198"/>
  <c r="G28" i="198" s="1"/>
  <c r="G29" i="198" s="1"/>
  <c r="G24" i="198"/>
  <c r="G25" i="198" s="1"/>
  <c r="G26" i="198" s="1"/>
  <c r="G23" i="198"/>
  <c r="F23" i="198"/>
  <c r="F24" i="198" s="1"/>
  <c r="F25" i="198" s="1"/>
  <c r="F26" i="198" s="1"/>
  <c r="F27" i="198" s="1"/>
  <c r="F28" i="198" s="1"/>
  <c r="F29" i="198" s="1"/>
  <c r="G22" i="198"/>
  <c r="F22" i="198"/>
  <c r="E22" i="198"/>
  <c r="E23" i="198" s="1"/>
  <c r="E24" i="198" s="1"/>
  <c r="E25" i="198" s="1"/>
  <c r="E26" i="198" s="1"/>
  <c r="E27" i="198" s="1"/>
  <c r="E28" i="198" s="1"/>
  <c r="E29" i="198" s="1"/>
  <c r="E30" i="198" s="1"/>
  <c r="E31" i="198" s="1"/>
  <c r="G19" i="198"/>
  <c r="G20" i="198" s="1"/>
  <c r="G21" i="198" s="1"/>
  <c r="G16" i="198"/>
  <c r="G17" i="198" s="1"/>
  <c r="G18" i="198" s="1"/>
  <c r="G15" i="198"/>
  <c r="F15" i="198"/>
  <c r="F16" i="198" s="1"/>
  <c r="F17" i="198" s="1"/>
  <c r="F18" i="198" s="1"/>
  <c r="F19" i="198" s="1"/>
  <c r="F20" i="198" s="1"/>
  <c r="F21" i="198" s="1"/>
  <c r="G14" i="198"/>
  <c r="F14" i="198"/>
  <c r="E14" i="198"/>
  <c r="E15" i="198" s="1"/>
  <c r="E16" i="198" s="1"/>
  <c r="E17" i="198" s="1"/>
  <c r="E18" i="198" s="1"/>
  <c r="E19" i="198" s="1"/>
  <c r="E20" i="198" s="1"/>
  <c r="E21" i="198" s="1"/>
  <c r="D14" i="198"/>
  <c r="D15" i="198" s="1"/>
  <c r="G31" i="197"/>
  <c r="G30" i="197"/>
  <c r="F30" i="197"/>
  <c r="F31" i="197" s="1"/>
  <c r="G27" i="197"/>
  <c r="G28" i="197" s="1"/>
  <c r="G29" i="197" s="1"/>
  <c r="G24" i="197"/>
  <c r="G25" i="197" s="1"/>
  <c r="G26" i="197" s="1"/>
  <c r="G23" i="197"/>
  <c r="F23" i="197"/>
  <c r="F24" i="197" s="1"/>
  <c r="F25" i="197" s="1"/>
  <c r="F26" i="197" s="1"/>
  <c r="F27" i="197" s="1"/>
  <c r="F28" i="197" s="1"/>
  <c r="F29" i="197" s="1"/>
  <c r="G22" i="197"/>
  <c r="F22" i="197"/>
  <c r="E22" i="197"/>
  <c r="E23" i="197" s="1"/>
  <c r="E24" i="197" s="1"/>
  <c r="E25" i="197" s="1"/>
  <c r="E26" i="197" s="1"/>
  <c r="E27" i="197" s="1"/>
  <c r="E28" i="197" s="1"/>
  <c r="E29" i="197" s="1"/>
  <c r="E30" i="197" s="1"/>
  <c r="E31" i="197" s="1"/>
  <c r="G19" i="197"/>
  <c r="G20" i="197" s="1"/>
  <c r="G21" i="197" s="1"/>
  <c r="G16" i="197"/>
  <c r="G17" i="197" s="1"/>
  <c r="G18" i="197" s="1"/>
  <c r="G15" i="197"/>
  <c r="F15" i="197"/>
  <c r="F16" i="197" s="1"/>
  <c r="F17" i="197" s="1"/>
  <c r="F18" i="197" s="1"/>
  <c r="F19" i="197" s="1"/>
  <c r="F20" i="197" s="1"/>
  <c r="F21" i="197" s="1"/>
  <c r="G14" i="197"/>
  <c r="F14" i="197"/>
  <c r="E14" i="197"/>
  <c r="E15" i="197" s="1"/>
  <c r="E16" i="197" s="1"/>
  <c r="E17" i="197" s="1"/>
  <c r="E18" i="197" s="1"/>
  <c r="E19" i="197" s="1"/>
  <c r="E20" i="197" s="1"/>
  <c r="E21" i="197" s="1"/>
  <c r="D14" i="197"/>
  <c r="D15" i="197" s="1"/>
  <c r="G31" i="196"/>
  <c r="G30" i="196"/>
  <c r="F30" i="196"/>
  <c r="F31" i="196" s="1"/>
  <c r="G27" i="196"/>
  <c r="G28" i="196" s="1"/>
  <c r="G29" i="196" s="1"/>
  <c r="G24" i="196"/>
  <c r="G25" i="196" s="1"/>
  <c r="G26" i="196" s="1"/>
  <c r="G23" i="196"/>
  <c r="F23" i="196"/>
  <c r="F24" i="196" s="1"/>
  <c r="F25" i="196" s="1"/>
  <c r="F26" i="196" s="1"/>
  <c r="F27" i="196" s="1"/>
  <c r="F28" i="196" s="1"/>
  <c r="F29" i="196" s="1"/>
  <c r="G22" i="196"/>
  <c r="F22" i="196"/>
  <c r="E22" i="196"/>
  <c r="E23" i="196" s="1"/>
  <c r="E24" i="196" s="1"/>
  <c r="E25" i="196" s="1"/>
  <c r="E26" i="196" s="1"/>
  <c r="E27" i="196" s="1"/>
  <c r="E28" i="196" s="1"/>
  <c r="E29" i="196" s="1"/>
  <c r="E30" i="196" s="1"/>
  <c r="E31" i="196" s="1"/>
  <c r="G19" i="196"/>
  <c r="G20" i="196" s="1"/>
  <c r="G21" i="196" s="1"/>
  <c r="G16" i="196"/>
  <c r="G17" i="196" s="1"/>
  <c r="G18" i="196" s="1"/>
  <c r="G15" i="196"/>
  <c r="F15" i="196"/>
  <c r="F16" i="196" s="1"/>
  <c r="F17" i="196" s="1"/>
  <c r="F18" i="196" s="1"/>
  <c r="F19" i="196" s="1"/>
  <c r="F20" i="196" s="1"/>
  <c r="F21" i="196" s="1"/>
  <c r="G14" i="196"/>
  <c r="F14" i="196"/>
  <c r="E14" i="196"/>
  <c r="E15" i="196" s="1"/>
  <c r="E16" i="196" s="1"/>
  <c r="E17" i="196" s="1"/>
  <c r="E18" i="196" s="1"/>
  <c r="E19" i="196" s="1"/>
  <c r="E20" i="196" s="1"/>
  <c r="E21" i="196" s="1"/>
  <c r="D14" i="196"/>
  <c r="D15" i="196" s="1"/>
  <c r="G31" i="195"/>
  <c r="G30" i="195"/>
  <c r="F30" i="195"/>
  <c r="F31" i="195" s="1"/>
  <c r="G27" i="195"/>
  <c r="G28" i="195" s="1"/>
  <c r="G29" i="195" s="1"/>
  <c r="G24" i="195"/>
  <c r="G25" i="195" s="1"/>
  <c r="G26" i="195" s="1"/>
  <c r="G23" i="195"/>
  <c r="F23" i="195"/>
  <c r="F24" i="195" s="1"/>
  <c r="F25" i="195" s="1"/>
  <c r="F26" i="195" s="1"/>
  <c r="F27" i="195" s="1"/>
  <c r="F28" i="195" s="1"/>
  <c r="F29" i="195" s="1"/>
  <c r="G22" i="195"/>
  <c r="F22" i="195"/>
  <c r="E22" i="195"/>
  <c r="E23" i="195" s="1"/>
  <c r="E24" i="195" s="1"/>
  <c r="E25" i="195" s="1"/>
  <c r="E26" i="195" s="1"/>
  <c r="E27" i="195" s="1"/>
  <c r="E28" i="195" s="1"/>
  <c r="E29" i="195" s="1"/>
  <c r="E30" i="195" s="1"/>
  <c r="E31" i="195" s="1"/>
  <c r="G19" i="195"/>
  <c r="G20" i="195" s="1"/>
  <c r="G21" i="195" s="1"/>
  <c r="G16" i="195"/>
  <c r="G17" i="195" s="1"/>
  <c r="G18" i="195" s="1"/>
  <c r="G15" i="195"/>
  <c r="F15" i="195"/>
  <c r="F16" i="195" s="1"/>
  <c r="F17" i="195" s="1"/>
  <c r="F18" i="195" s="1"/>
  <c r="F19" i="195" s="1"/>
  <c r="F20" i="195" s="1"/>
  <c r="F21" i="195" s="1"/>
  <c r="G14" i="195"/>
  <c r="F14" i="195"/>
  <c r="E14" i="195"/>
  <c r="E15" i="195" s="1"/>
  <c r="E16" i="195" s="1"/>
  <c r="E17" i="195" s="1"/>
  <c r="E18" i="195" s="1"/>
  <c r="E19" i="195" s="1"/>
  <c r="E20" i="195" s="1"/>
  <c r="E21" i="195" s="1"/>
  <c r="D14" i="195"/>
  <c r="D15" i="195" s="1"/>
  <c r="G31" i="194"/>
  <c r="G30" i="194"/>
  <c r="F30" i="194"/>
  <c r="F31" i="194" s="1"/>
  <c r="G27" i="194"/>
  <c r="G28" i="194" s="1"/>
  <c r="G29" i="194" s="1"/>
  <c r="G24" i="194"/>
  <c r="G25" i="194" s="1"/>
  <c r="G26" i="194" s="1"/>
  <c r="G23" i="194"/>
  <c r="F23" i="194"/>
  <c r="F24" i="194" s="1"/>
  <c r="F25" i="194" s="1"/>
  <c r="F26" i="194" s="1"/>
  <c r="F27" i="194" s="1"/>
  <c r="F28" i="194" s="1"/>
  <c r="F29" i="194" s="1"/>
  <c r="G22" i="194"/>
  <c r="F22" i="194"/>
  <c r="E22" i="194"/>
  <c r="E23" i="194" s="1"/>
  <c r="E24" i="194" s="1"/>
  <c r="E25" i="194" s="1"/>
  <c r="E26" i="194" s="1"/>
  <c r="E27" i="194" s="1"/>
  <c r="E28" i="194" s="1"/>
  <c r="E29" i="194" s="1"/>
  <c r="E30" i="194" s="1"/>
  <c r="E31" i="194" s="1"/>
  <c r="G19" i="194"/>
  <c r="G20" i="194" s="1"/>
  <c r="G21" i="194" s="1"/>
  <c r="G16" i="194"/>
  <c r="G17" i="194" s="1"/>
  <c r="G18" i="194" s="1"/>
  <c r="G15" i="194"/>
  <c r="F15" i="194"/>
  <c r="F16" i="194" s="1"/>
  <c r="F17" i="194" s="1"/>
  <c r="F18" i="194" s="1"/>
  <c r="F19" i="194" s="1"/>
  <c r="F20" i="194" s="1"/>
  <c r="F21" i="194" s="1"/>
  <c r="G14" i="194"/>
  <c r="F14" i="194"/>
  <c r="E14" i="194"/>
  <c r="E15" i="194" s="1"/>
  <c r="E16" i="194" s="1"/>
  <c r="E17" i="194" s="1"/>
  <c r="E18" i="194" s="1"/>
  <c r="E19" i="194" s="1"/>
  <c r="E20" i="194" s="1"/>
  <c r="E21" i="194" s="1"/>
  <c r="D14" i="194"/>
  <c r="D15" i="194" s="1"/>
  <c r="G31" i="193"/>
  <c r="G30" i="193"/>
  <c r="F30" i="193"/>
  <c r="F31" i="193" s="1"/>
  <c r="G27" i="193"/>
  <c r="G28" i="193" s="1"/>
  <c r="G29" i="193" s="1"/>
  <c r="G24" i="193"/>
  <c r="G25" i="193" s="1"/>
  <c r="G26" i="193" s="1"/>
  <c r="G23" i="193"/>
  <c r="F23" i="193"/>
  <c r="F24" i="193" s="1"/>
  <c r="F25" i="193" s="1"/>
  <c r="F26" i="193" s="1"/>
  <c r="F27" i="193" s="1"/>
  <c r="F28" i="193" s="1"/>
  <c r="F29" i="193" s="1"/>
  <c r="G22" i="193"/>
  <c r="F22" i="193"/>
  <c r="E22" i="193"/>
  <c r="E23" i="193" s="1"/>
  <c r="E24" i="193" s="1"/>
  <c r="E25" i="193" s="1"/>
  <c r="E26" i="193" s="1"/>
  <c r="E27" i="193" s="1"/>
  <c r="E28" i="193" s="1"/>
  <c r="E29" i="193" s="1"/>
  <c r="E30" i="193" s="1"/>
  <c r="E31" i="193" s="1"/>
  <c r="G19" i="193"/>
  <c r="G20" i="193" s="1"/>
  <c r="G21" i="193" s="1"/>
  <c r="G16" i="193"/>
  <c r="G17" i="193" s="1"/>
  <c r="G18" i="193" s="1"/>
  <c r="G15" i="193"/>
  <c r="F15" i="193"/>
  <c r="F16" i="193" s="1"/>
  <c r="F17" i="193" s="1"/>
  <c r="F18" i="193" s="1"/>
  <c r="F19" i="193" s="1"/>
  <c r="F20" i="193" s="1"/>
  <c r="F21" i="193" s="1"/>
  <c r="G14" i="193"/>
  <c r="F14" i="193"/>
  <c r="E14" i="193"/>
  <c r="E15" i="193" s="1"/>
  <c r="E16" i="193" s="1"/>
  <c r="E17" i="193" s="1"/>
  <c r="E18" i="193" s="1"/>
  <c r="E19" i="193" s="1"/>
  <c r="E20" i="193" s="1"/>
  <c r="E21" i="193" s="1"/>
  <c r="D14" i="193"/>
  <c r="D15" i="193" s="1"/>
  <c r="G31" i="192"/>
  <c r="G30" i="192"/>
  <c r="F30" i="192"/>
  <c r="F31" i="192" s="1"/>
  <c r="G27" i="192"/>
  <c r="G28" i="192" s="1"/>
  <c r="G29" i="192" s="1"/>
  <c r="G24" i="192"/>
  <c r="G25" i="192" s="1"/>
  <c r="G26" i="192" s="1"/>
  <c r="G23" i="192"/>
  <c r="F23" i="192"/>
  <c r="F24" i="192" s="1"/>
  <c r="F25" i="192" s="1"/>
  <c r="F26" i="192" s="1"/>
  <c r="F27" i="192" s="1"/>
  <c r="F28" i="192" s="1"/>
  <c r="F29" i="192" s="1"/>
  <c r="G22" i="192"/>
  <c r="F22" i="192"/>
  <c r="E22" i="192"/>
  <c r="E23" i="192" s="1"/>
  <c r="E24" i="192" s="1"/>
  <c r="E25" i="192" s="1"/>
  <c r="E26" i="192" s="1"/>
  <c r="E27" i="192" s="1"/>
  <c r="E28" i="192" s="1"/>
  <c r="E29" i="192" s="1"/>
  <c r="E30" i="192" s="1"/>
  <c r="E31" i="192" s="1"/>
  <c r="G19" i="192"/>
  <c r="G20" i="192" s="1"/>
  <c r="G21" i="192" s="1"/>
  <c r="G16" i="192"/>
  <c r="G17" i="192" s="1"/>
  <c r="G18" i="192" s="1"/>
  <c r="G15" i="192"/>
  <c r="F15" i="192"/>
  <c r="F16" i="192" s="1"/>
  <c r="F17" i="192" s="1"/>
  <c r="F18" i="192" s="1"/>
  <c r="F19" i="192" s="1"/>
  <c r="F20" i="192" s="1"/>
  <c r="F21" i="192" s="1"/>
  <c r="G14" i="192"/>
  <c r="F14" i="192"/>
  <c r="E14" i="192"/>
  <c r="E15" i="192" s="1"/>
  <c r="E16" i="192" s="1"/>
  <c r="E17" i="192" s="1"/>
  <c r="E18" i="192" s="1"/>
  <c r="E19" i="192" s="1"/>
  <c r="E20" i="192" s="1"/>
  <c r="E21" i="192" s="1"/>
  <c r="D14" i="192"/>
  <c r="D15" i="192" s="1"/>
  <c r="G31" i="191"/>
  <c r="G30" i="191"/>
  <c r="F30" i="191"/>
  <c r="F31" i="191" s="1"/>
  <c r="G27" i="191"/>
  <c r="G28" i="191" s="1"/>
  <c r="G29" i="191" s="1"/>
  <c r="G24" i="191"/>
  <c r="G25" i="191" s="1"/>
  <c r="G26" i="191" s="1"/>
  <c r="G23" i="191"/>
  <c r="F23" i="191"/>
  <c r="F24" i="191" s="1"/>
  <c r="F25" i="191" s="1"/>
  <c r="F26" i="191" s="1"/>
  <c r="F27" i="191" s="1"/>
  <c r="F28" i="191" s="1"/>
  <c r="F29" i="191" s="1"/>
  <c r="G22" i="191"/>
  <c r="F22" i="191"/>
  <c r="E22" i="191"/>
  <c r="E23" i="191" s="1"/>
  <c r="E24" i="191" s="1"/>
  <c r="E25" i="191" s="1"/>
  <c r="E26" i="191" s="1"/>
  <c r="E27" i="191" s="1"/>
  <c r="E28" i="191" s="1"/>
  <c r="E29" i="191" s="1"/>
  <c r="E30" i="191" s="1"/>
  <c r="E31" i="191" s="1"/>
  <c r="G19" i="191"/>
  <c r="G20" i="191" s="1"/>
  <c r="G21" i="191" s="1"/>
  <c r="G16" i="191"/>
  <c r="G17" i="191" s="1"/>
  <c r="G18" i="191" s="1"/>
  <c r="G15" i="191"/>
  <c r="F15" i="191"/>
  <c r="F16" i="191" s="1"/>
  <c r="F17" i="191" s="1"/>
  <c r="F18" i="191" s="1"/>
  <c r="F19" i="191" s="1"/>
  <c r="F20" i="191" s="1"/>
  <c r="F21" i="191" s="1"/>
  <c r="G14" i="191"/>
  <c r="F14" i="191"/>
  <c r="E14" i="191"/>
  <c r="E15" i="191" s="1"/>
  <c r="E16" i="191" s="1"/>
  <c r="E17" i="191" s="1"/>
  <c r="E18" i="191" s="1"/>
  <c r="E19" i="191" s="1"/>
  <c r="E20" i="191" s="1"/>
  <c r="E21" i="191" s="1"/>
  <c r="D14" i="191"/>
  <c r="D15" i="191" s="1"/>
  <c r="G31" i="190"/>
  <c r="G30" i="190"/>
  <c r="F30" i="190"/>
  <c r="F31" i="190" s="1"/>
  <c r="G27" i="190"/>
  <c r="G28" i="190" s="1"/>
  <c r="G29" i="190" s="1"/>
  <c r="G24" i="190"/>
  <c r="G25" i="190" s="1"/>
  <c r="G26" i="190" s="1"/>
  <c r="G23" i="190"/>
  <c r="F23" i="190"/>
  <c r="F24" i="190" s="1"/>
  <c r="F25" i="190" s="1"/>
  <c r="F26" i="190" s="1"/>
  <c r="F27" i="190" s="1"/>
  <c r="F28" i="190" s="1"/>
  <c r="F29" i="190" s="1"/>
  <c r="G22" i="190"/>
  <c r="F22" i="190"/>
  <c r="E22" i="190"/>
  <c r="E23" i="190" s="1"/>
  <c r="E24" i="190" s="1"/>
  <c r="E25" i="190" s="1"/>
  <c r="E26" i="190" s="1"/>
  <c r="E27" i="190" s="1"/>
  <c r="E28" i="190" s="1"/>
  <c r="E29" i="190" s="1"/>
  <c r="E30" i="190" s="1"/>
  <c r="E31" i="190" s="1"/>
  <c r="G19" i="190"/>
  <c r="G20" i="190" s="1"/>
  <c r="G21" i="190" s="1"/>
  <c r="G16" i="190"/>
  <c r="G17" i="190" s="1"/>
  <c r="G18" i="190" s="1"/>
  <c r="G15" i="190"/>
  <c r="F15" i="190"/>
  <c r="F16" i="190" s="1"/>
  <c r="F17" i="190" s="1"/>
  <c r="F18" i="190" s="1"/>
  <c r="F19" i="190" s="1"/>
  <c r="F20" i="190" s="1"/>
  <c r="F21" i="190" s="1"/>
  <c r="G14" i="190"/>
  <c r="F14" i="190"/>
  <c r="E14" i="190"/>
  <c r="E15" i="190" s="1"/>
  <c r="E16" i="190" s="1"/>
  <c r="E17" i="190" s="1"/>
  <c r="E18" i="190" s="1"/>
  <c r="E19" i="190" s="1"/>
  <c r="E20" i="190" s="1"/>
  <c r="E21" i="190" s="1"/>
  <c r="D14" i="190"/>
  <c r="D15" i="190" s="1"/>
  <c r="G31" i="189"/>
  <c r="G30" i="189"/>
  <c r="F30" i="189"/>
  <c r="F31" i="189" s="1"/>
  <c r="G27" i="189"/>
  <c r="G28" i="189" s="1"/>
  <c r="G29" i="189" s="1"/>
  <c r="G24" i="189"/>
  <c r="G25" i="189" s="1"/>
  <c r="G26" i="189" s="1"/>
  <c r="G23" i="189"/>
  <c r="F23" i="189"/>
  <c r="F24" i="189" s="1"/>
  <c r="F25" i="189" s="1"/>
  <c r="F26" i="189" s="1"/>
  <c r="F27" i="189" s="1"/>
  <c r="F28" i="189" s="1"/>
  <c r="F29" i="189" s="1"/>
  <c r="G22" i="189"/>
  <c r="F22" i="189"/>
  <c r="E22" i="189"/>
  <c r="E23" i="189" s="1"/>
  <c r="E24" i="189" s="1"/>
  <c r="E25" i="189" s="1"/>
  <c r="E26" i="189" s="1"/>
  <c r="E27" i="189" s="1"/>
  <c r="E28" i="189" s="1"/>
  <c r="E29" i="189" s="1"/>
  <c r="E30" i="189" s="1"/>
  <c r="E31" i="189" s="1"/>
  <c r="G19" i="189"/>
  <c r="G20" i="189" s="1"/>
  <c r="G21" i="189" s="1"/>
  <c r="G16" i="189"/>
  <c r="G17" i="189" s="1"/>
  <c r="G18" i="189" s="1"/>
  <c r="G15" i="189"/>
  <c r="F15" i="189"/>
  <c r="F16" i="189" s="1"/>
  <c r="F17" i="189" s="1"/>
  <c r="F18" i="189" s="1"/>
  <c r="F19" i="189" s="1"/>
  <c r="F20" i="189" s="1"/>
  <c r="F21" i="189" s="1"/>
  <c r="G14" i="189"/>
  <c r="F14" i="189"/>
  <c r="E14" i="189"/>
  <c r="E15" i="189" s="1"/>
  <c r="E16" i="189" s="1"/>
  <c r="E17" i="189" s="1"/>
  <c r="E18" i="189" s="1"/>
  <c r="E19" i="189" s="1"/>
  <c r="E20" i="189" s="1"/>
  <c r="E21" i="189" s="1"/>
  <c r="D14" i="189"/>
  <c r="D15" i="189" s="1"/>
  <c r="G31" i="188"/>
  <c r="G30" i="188"/>
  <c r="F30" i="188"/>
  <c r="F31" i="188" s="1"/>
  <c r="G27" i="188"/>
  <c r="G28" i="188" s="1"/>
  <c r="G29" i="188" s="1"/>
  <c r="G24" i="188"/>
  <c r="G25" i="188" s="1"/>
  <c r="G26" i="188" s="1"/>
  <c r="G23" i="188"/>
  <c r="F23" i="188"/>
  <c r="F24" i="188" s="1"/>
  <c r="F25" i="188" s="1"/>
  <c r="F26" i="188" s="1"/>
  <c r="F27" i="188" s="1"/>
  <c r="F28" i="188" s="1"/>
  <c r="F29" i="188" s="1"/>
  <c r="G22" i="188"/>
  <c r="F22" i="188"/>
  <c r="E22" i="188"/>
  <c r="E23" i="188" s="1"/>
  <c r="E24" i="188" s="1"/>
  <c r="E25" i="188" s="1"/>
  <c r="E26" i="188" s="1"/>
  <c r="E27" i="188" s="1"/>
  <c r="E28" i="188" s="1"/>
  <c r="E29" i="188" s="1"/>
  <c r="E30" i="188" s="1"/>
  <c r="E31" i="188" s="1"/>
  <c r="G19" i="188"/>
  <c r="G20" i="188" s="1"/>
  <c r="G21" i="188" s="1"/>
  <c r="G16" i="188"/>
  <c r="G17" i="188" s="1"/>
  <c r="G18" i="188" s="1"/>
  <c r="G15" i="188"/>
  <c r="F15" i="188"/>
  <c r="F16" i="188" s="1"/>
  <c r="F17" i="188" s="1"/>
  <c r="F18" i="188" s="1"/>
  <c r="F19" i="188" s="1"/>
  <c r="F20" i="188" s="1"/>
  <c r="F21" i="188" s="1"/>
  <c r="G14" i="188"/>
  <c r="F14" i="188"/>
  <c r="E14" i="188"/>
  <c r="E15" i="188" s="1"/>
  <c r="E16" i="188" s="1"/>
  <c r="E17" i="188" s="1"/>
  <c r="E18" i="188" s="1"/>
  <c r="E19" i="188" s="1"/>
  <c r="E20" i="188" s="1"/>
  <c r="E21" i="188" s="1"/>
  <c r="D14" i="188"/>
  <c r="D15" i="188" s="1"/>
  <c r="G31" i="187"/>
  <c r="G30" i="187"/>
  <c r="F30" i="187"/>
  <c r="F31" i="187" s="1"/>
  <c r="G27" i="187"/>
  <c r="G28" i="187" s="1"/>
  <c r="G29" i="187" s="1"/>
  <c r="G24" i="187"/>
  <c r="G25" i="187" s="1"/>
  <c r="G26" i="187" s="1"/>
  <c r="G23" i="187"/>
  <c r="F23" i="187"/>
  <c r="F24" i="187" s="1"/>
  <c r="F25" i="187" s="1"/>
  <c r="F26" i="187" s="1"/>
  <c r="F27" i="187" s="1"/>
  <c r="F28" i="187" s="1"/>
  <c r="F29" i="187" s="1"/>
  <c r="G22" i="187"/>
  <c r="F22" i="187"/>
  <c r="E22" i="187"/>
  <c r="E23" i="187" s="1"/>
  <c r="E24" i="187" s="1"/>
  <c r="E25" i="187" s="1"/>
  <c r="E26" i="187" s="1"/>
  <c r="E27" i="187" s="1"/>
  <c r="E28" i="187" s="1"/>
  <c r="E29" i="187" s="1"/>
  <c r="E30" i="187" s="1"/>
  <c r="E31" i="187" s="1"/>
  <c r="G19" i="187"/>
  <c r="G20" i="187" s="1"/>
  <c r="G21" i="187" s="1"/>
  <c r="G16" i="187"/>
  <c r="G17" i="187" s="1"/>
  <c r="G18" i="187" s="1"/>
  <c r="G15" i="187"/>
  <c r="F15" i="187"/>
  <c r="F16" i="187" s="1"/>
  <c r="F17" i="187" s="1"/>
  <c r="F18" i="187" s="1"/>
  <c r="F19" i="187" s="1"/>
  <c r="F20" i="187" s="1"/>
  <c r="F21" i="187" s="1"/>
  <c r="G14" i="187"/>
  <c r="F14" i="187"/>
  <c r="E14" i="187"/>
  <c r="E15" i="187" s="1"/>
  <c r="E16" i="187" s="1"/>
  <c r="E17" i="187" s="1"/>
  <c r="E18" i="187" s="1"/>
  <c r="E19" i="187" s="1"/>
  <c r="E20" i="187" s="1"/>
  <c r="E21" i="187" s="1"/>
  <c r="D14" i="187"/>
  <c r="D15" i="187" s="1"/>
  <c r="G31" i="186"/>
  <c r="G30" i="186"/>
  <c r="F30" i="186"/>
  <c r="F31" i="186" s="1"/>
  <c r="G27" i="186"/>
  <c r="G28" i="186" s="1"/>
  <c r="G29" i="186" s="1"/>
  <c r="G24" i="186"/>
  <c r="G25" i="186" s="1"/>
  <c r="G26" i="186" s="1"/>
  <c r="G23" i="186"/>
  <c r="F23" i="186"/>
  <c r="F24" i="186" s="1"/>
  <c r="F25" i="186" s="1"/>
  <c r="F26" i="186" s="1"/>
  <c r="F27" i="186" s="1"/>
  <c r="F28" i="186" s="1"/>
  <c r="F29" i="186" s="1"/>
  <c r="G22" i="186"/>
  <c r="F22" i="186"/>
  <c r="E22" i="186"/>
  <c r="E23" i="186" s="1"/>
  <c r="E24" i="186" s="1"/>
  <c r="E25" i="186" s="1"/>
  <c r="E26" i="186" s="1"/>
  <c r="E27" i="186" s="1"/>
  <c r="E28" i="186" s="1"/>
  <c r="E29" i="186" s="1"/>
  <c r="E30" i="186" s="1"/>
  <c r="E31" i="186" s="1"/>
  <c r="G19" i="186"/>
  <c r="G20" i="186" s="1"/>
  <c r="G21" i="186" s="1"/>
  <c r="G16" i="186"/>
  <c r="G17" i="186" s="1"/>
  <c r="G18" i="186" s="1"/>
  <c r="G15" i="186"/>
  <c r="F15" i="186"/>
  <c r="F16" i="186" s="1"/>
  <c r="F17" i="186" s="1"/>
  <c r="F18" i="186" s="1"/>
  <c r="F19" i="186" s="1"/>
  <c r="F20" i="186" s="1"/>
  <c r="F21" i="186" s="1"/>
  <c r="G14" i="186"/>
  <c r="F14" i="186"/>
  <c r="E14" i="186"/>
  <c r="E15" i="186" s="1"/>
  <c r="E16" i="186" s="1"/>
  <c r="E17" i="186" s="1"/>
  <c r="E18" i="186" s="1"/>
  <c r="E19" i="186" s="1"/>
  <c r="E20" i="186" s="1"/>
  <c r="E21" i="186" s="1"/>
  <c r="D14" i="186"/>
  <c r="D15" i="186" s="1"/>
  <c r="G31" i="185"/>
  <c r="G30" i="185"/>
  <c r="F30" i="185"/>
  <c r="F31" i="185" s="1"/>
  <c r="G27" i="185"/>
  <c r="G28" i="185" s="1"/>
  <c r="G29" i="185" s="1"/>
  <c r="G24" i="185"/>
  <c r="G25" i="185" s="1"/>
  <c r="G26" i="185" s="1"/>
  <c r="G23" i="185"/>
  <c r="F23" i="185"/>
  <c r="F24" i="185" s="1"/>
  <c r="F25" i="185" s="1"/>
  <c r="F26" i="185" s="1"/>
  <c r="F27" i="185" s="1"/>
  <c r="F28" i="185" s="1"/>
  <c r="F29" i="185" s="1"/>
  <c r="G22" i="185"/>
  <c r="F22" i="185"/>
  <c r="E22" i="185"/>
  <c r="E23" i="185" s="1"/>
  <c r="E24" i="185" s="1"/>
  <c r="E25" i="185" s="1"/>
  <c r="E26" i="185" s="1"/>
  <c r="E27" i="185" s="1"/>
  <c r="E28" i="185" s="1"/>
  <c r="E29" i="185" s="1"/>
  <c r="E30" i="185" s="1"/>
  <c r="E31" i="185" s="1"/>
  <c r="G19" i="185"/>
  <c r="G20" i="185" s="1"/>
  <c r="G21" i="185" s="1"/>
  <c r="G16" i="185"/>
  <c r="G17" i="185" s="1"/>
  <c r="G18" i="185" s="1"/>
  <c r="G15" i="185"/>
  <c r="F15" i="185"/>
  <c r="F16" i="185" s="1"/>
  <c r="F17" i="185" s="1"/>
  <c r="F18" i="185" s="1"/>
  <c r="F19" i="185" s="1"/>
  <c r="F20" i="185" s="1"/>
  <c r="F21" i="185" s="1"/>
  <c r="G14" i="185"/>
  <c r="F14" i="185"/>
  <c r="E14" i="185"/>
  <c r="E15" i="185" s="1"/>
  <c r="E16" i="185" s="1"/>
  <c r="E17" i="185" s="1"/>
  <c r="E18" i="185" s="1"/>
  <c r="E19" i="185" s="1"/>
  <c r="E20" i="185" s="1"/>
  <c r="E21" i="185" s="1"/>
  <c r="D14" i="185"/>
  <c r="H14" i="185" s="1"/>
  <c r="G31" i="184"/>
  <c r="G30" i="184"/>
  <c r="F30" i="184"/>
  <c r="F31" i="184" s="1"/>
  <c r="G27" i="184"/>
  <c r="G28" i="184" s="1"/>
  <c r="G29" i="184" s="1"/>
  <c r="G24" i="184"/>
  <c r="G25" i="184" s="1"/>
  <c r="G26" i="184" s="1"/>
  <c r="G23" i="184"/>
  <c r="F23" i="184"/>
  <c r="F24" i="184" s="1"/>
  <c r="F25" i="184" s="1"/>
  <c r="F26" i="184" s="1"/>
  <c r="F27" i="184" s="1"/>
  <c r="F28" i="184" s="1"/>
  <c r="F29" i="184" s="1"/>
  <c r="G22" i="184"/>
  <c r="F22" i="184"/>
  <c r="E22" i="184"/>
  <c r="E23" i="184" s="1"/>
  <c r="E24" i="184" s="1"/>
  <c r="E25" i="184" s="1"/>
  <c r="E26" i="184" s="1"/>
  <c r="E27" i="184" s="1"/>
  <c r="E28" i="184" s="1"/>
  <c r="E29" i="184" s="1"/>
  <c r="E30" i="184" s="1"/>
  <c r="E31" i="184" s="1"/>
  <c r="G19" i="184"/>
  <c r="G20" i="184" s="1"/>
  <c r="G21" i="184" s="1"/>
  <c r="G16" i="184"/>
  <c r="G17" i="184" s="1"/>
  <c r="G18" i="184" s="1"/>
  <c r="G15" i="184"/>
  <c r="F15" i="184"/>
  <c r="F16" i="184" s="1"/>
  <c r="F17" i="184" s="1"/>
  <c r="F18" i="184" s="1"/>
  <c r="F19" i="184" s="1"/>
  <c r="F20" i="184" s="1"/>
  <c r="F21" i="184" s="1"/>
  <c r="G14" i="184"/>
  <c r="F14" i="184"/>
  <c r="E14" i="184"/>
  <c r="E15" i="184" s="1"/>
  <c r="E16" i="184" s="1"/>
  <c r="E17" i="184" s="1"/>
  <c r="E18" i="184" s="1"/>
  <c r="E19" i="184" s="1"/>
  <c r="E20" i="184" s="1"/>
  <c r="E21" i="184" s="1"/>
  <c r="D14" i="184"/>
  <c r="D15" i="184" s="1"/>
  <c r="G31" i="183"/>
  <c r="G30" i="183"/>
  <c r="F30" i="183"/>
  <c r="F31" i="183" s="1"/>
  <c r="G27" i="183"/>
  <c r="G28" i="183" s="1"/>
  <c r="G29" i="183" s="1"/>
  <c r="G24" i="183"/>
  <c r="G25" i="183" s="1"/>
  <c r="G26" i="183" s="1"/>
  <c r="G23" i="183"/>
  <c r="F23" i="183"/>
  <c r="F24" i="183" s="1"/>
  <c r="F25" i="183" s="1"/>
  <c r="F26" i="183" s="1"/>
  <c r="F27" i="183" s="1"/>
  <c r="F28" i="183" s="1"/>
  <c r="F29" i="183" s="1"/>
  <c r="G22" i="183"/>
  <c r="F22" i="183"/>
  <c r="E22" i="183"/>
  <c r="E23" i="183" s="1"/>
  <c r="E24" i="183" s="1"/>
  <c r="E25" i="183" s="1"/>
  <c r="E26" i="183" s="1"/>
  <c r="E27" i="183" s="1"/>
  <c r="E28" i="183" s="1"/>
  <c r="E29" i="183" s="1"/>
  <c r="E30" i="183" s="1"/>
  <c r="E31" i="183" s="1"/>
  <c r="G19" i="183"/>
  <c r="G20" i="183" s="1"/>
  <c r="G21" i="183" s="1"/>
  <c r="G16" i="183"/>
  <c r="G17" i="183" s="1"/>
  <c r="G18" i="183" s="1"/>
  <c r="G15" i="183"/>
  <c r="F15" i="183"/>
  <c r="F16" i="183" s="1"/>
  <c r="F17" i="183" s="1"/>
  <c r="F18" i="183" s="1"/>
  <c r="F19" i="183" s="1"/>
  <c r="F20" i="183" s="1"/>
  <c r="F21" i="183" s="1"/>
  <c r="G14" i="183"/>
  <c r="F14" i="183"/>
  <c r="E14" i="183"/>
  <c r="E15" i="183" s="1"/>
  <c r="E16" i="183" s="1"/>
  <c r="E17" i="183" s="1"/>
  <c r="E18" i="183" s="1"/>
  <c r="E19" i="183" s="1"/>
  <c r="E20" i="183" s="1"/>
  <c r="E21" i="183" s="1"/>
  <c r="D14" i="183"/>
  <c r="D15" i="183" s="1"/>
  <c r="G31" i="182"/>
  <c r="G30" i="182"/>
  <c r="F30" i="182"/>
  <c r="F31" i="182" s="1"/>
  <c r="G27" i="182"/>
  <c r="G28" i="182" s="1"/>
  <c r="G29" i="182" s="1"/>
  <c r="G24" i="182"/>
  <c r="G25" i="182" s="1"/>
  <c r="G26" i="182" s="1"/>
  <c r="G23" i="182"/>
  <c r="F23" i="182"/>
  <c r="F24" i="182" s="1"/>
  <c r="F25" i="182" s="1"/>
  <c r="F26" i="182" s="1"/>
  <c r="F27" i="182" s="1"/>
  <c r="F28" i="182" s="1"/>
  <c r="F29" i="182" s="1"/>
  <c r="G22" i="182"/>
  <c r="F22" i="182"/>
  <c r="E22" i="182"/>
  <c r="E23" i="182" s="1"/>
  <c r="E24" i="182" s="1"/>
  <c r="E25" i="182" s="1"/>
  <c r="E26" i="182" s="1"/>
  <c r="E27" i="182" s="1"/>
  <c r="E28" i="182" s="1"/>
  <c r="E29" i="182" s="1"/>
  <c r="E30" i="182" s="1"/>
  <c r="E31" i="182" s="1"/>
  <c r="G19" i="182"/>
  <c r="G20" i="182" s="1"/>
  <c r="G21" i="182" s="1"/>
  <c r="G16" i="182"/>
  <c r="G17" i="182" s="1"/>
  <c r="G18" i="182" s="1"/>
  <c r="G15" i="182"/>
  <c r="F15" i="182"/>
  <c r="F16" i="182" s="1"/>
  <c r="F17" i="182" s="1"/>
  <c r="F18" i="182" s="1"/>
  <c r="F19" i="182" s="1"/>
  <c r="F20" i="182" s="1"/>
  <c r="F21" i="182" s="1"/>
  <c r="G14" i="182"/>
  <c r="F14" i="182"/>
  <c r="E14" i="182"/>
  <c r="E15" i="182" s="1"/>
  <c r="E16" i="182" s="1"/>
  <c r="E17" i="182" s="1"/>
  <c r="E18" i="182" s="1"/>
  <c r="E19" i="182" s="1"/>
  <c r="E20" i="182" s="1"/>
  <c r="E21" i="182" s="1"/>
  <c r="D14" i="182"/>
  <c r="D15" i="182" s="1"/>
  <c r="G31" i="181"/>
  <c r="G30" i="181"/>
  <c r="F30" i="181"/>
  <c r="F31" i="181" s="1"/>
  <c r="G27" i="181"/>
  <c r="G28" i="181" s="1"/>
  <c r="G29" i="181" s="1"/>
  <c r="G24" i="181"/>
  <c r="G25" i="181" s="1"/>
  <c r="G26" i="181" s="1"/>
  <c r="G23" i="181"/>
  <c r="F23" i="181"/>
  <c r="F24" i="181" s="1"/>
  <c r="F25" i="181" s="1"/>
  <c r="F26" i="181" s="1"/>
  <c r="F27" i="181" s="1"/>
  <c r="F28" i="181" s="1"/>
  <c r="F29" i="181" s="1"/>
  <c r="G22" i="181"/>
  <c r="F22" i="181"/>
  <c r="E22" i="181"/>
  <c r="E23" i="181" s="1"/>
  <c r="E24" i="181" s="1"/>
  <c r="E25" i="181" s="1"/>
  <c r="E26" i="181" s="1"/>
  <c r="E27" i="181" s="1"/>
  <c r="E28" i="181" s="1"/>
  <c r="E29" i="181" s="1"/>
  <c r="E30" i="181" s="1"/>
  <c r="E31" i="181" s="1"/>
  <c r="G19" i="181"/>
  <c r="G20" i="181" s="1"/>
  <c r="G21" i="181" s="1"/>
  <c r="G16" i="181"/>
  <c r="G17" i="181" s="1"/>
  <c r="G18" i="181" s="1"/>
  <c r="G15" i="181"/>
  <c r="F15" i="181"/>
  <c r="F16" i="181" s="1"/>
  <c r="F17" i="181" s="1"/>
  <c r="F18" i="181" s="1"/>
  <c r="F19" i="181" s="1"/>
  <c r="F20" i="181" s="1"/>
  <c r="F21" i="181" s="1"/>
  <c r="G14" i="181"/>
  <c r="F14" i="181"/>
  <c r="E14" i="181"/>
  <c r="E15" i="181" s="1"/>
  <c r="E16" i="181" s="1"/>
  <c r="E17" i="181" s="1"/>
  <c r="E18" i="181" s="1"/>
  <c r="E19" i="181" s="1"/>
  <c r="E20" i="181" s="1"/>
  <c r="E21" i="181" s="1"/>
  <c r="D14" i="181"/>
  <c r="D15" i="181" s="1"/>
  <c r="G31" i="180"/>
  <c r="G30" i="180"/>
  <c r="F30" i="180"/>
  <c r="F31" i="180" s="1"/>
  <c r="G27" i="180"/>
  <c r="G28" i="180" s="1"/>
  <c r="G29" i="180" s="1"/>
  <c r="G24" i="180"/>
  <c r="G25" i="180" s="1"/>
  <c r="G26" i="180" s="1"/>
  <c r="G23" i="180"/>
  <c r="F23" i="180"/>
  <c r="F24" i="180" s="1"/>
  <c r="F25" i="180" s="1"/>
  <c r="F26" i="180" s="1"/>
  <c r="F27" i="180" s="1"/>
  <c r="F28" i="180" s="1"/>
  <c r="F29" i="180" s="1"/>
  <c r="G22" i="180"/>
  <c r="F22" i="180"/>
  <c r="E22" i="180"/>
  <c r="E23" i="180" s="1"/>
  <c r="E24" i="180" s="1"/>
  <c r="E25" i="180" s="1"/>
  <c r="E26" i="180" s="1"/>
  <c r="E27" i="180" s="1"/>
  <c r="E28" i="180" s="1"/>
  <c r="E29" i="180" s="1"/>
  <c r="E30" i="180" s="1"/>
  <c r="E31" i="180" s="1"/>
  <c r="G19" i="180"/>
  <c r="G20" i="180" s="1"/>
  <c r="G21" i="180" s="1"/>
  <c r="G16" i="180"/>
  <c r="G17" i="180" s="1"/>
  <c r="G18" i="180" s="1"/>
  <c r="G15" i="180"/>
  <c r="F15" i="180"/>
  <c r="F16" i="180" s="1"/>
  <c r="F17" i="180" s="1"/>
  <c r="F18" i="180" s="1"/>
  <c r="F19" i="180" s="1"/>
  <c r="F20" i="180" s="1"/>
  <c r="F21" i="180" s="1"/>
  <c r="G14" i="180"/>
  <c r="F14" i="180"/>
  <c r="E14" i="180"/>
  <c r="E15" i="180" s="1"/>
  <c r="E16" i="180" s="1"/>
  <c r="E17" i="180" s="1"/>
  <c r="E18" i="180" s="1"/>
  <c r="E19" i="180" s="1"/>
  <c r="E20" i="180" s="1"/>
  <c r="E21" i="180" s="1"/>
  <c r="D14" i="180"/>
  <c r="D15" i="180" s="1"/>
  <c r="G31" i="179"/>
  <c r="G30" i="179"/>
  <c r="F30" i="179"/>
  <c r="F31" i="179" s="1"/>
  <c r="G27" i="179"/>
  <c r="G28" i="179" s="1"/>
  <c r="G29" i="179" s="1"/>
  <c r="G24" i="179"/>
  <c r="G25" i="179" s="1"/>
  <c r="G26" i="179" s="1"/>
  <c r="G23" i="179"/>
  <c r="F23" i="179"/>
  <c r="F24" i="179" s="1"/>
  <c r="F25" i="179" s="1"/>
  <c r="F26" i="179" s="1"/>
  <c r="F27" i="179" s="1"/>
  <c r="F28" i="179" s="1"/>
  <c r="F29" i="179" s="1"/>
  <c r="G22" i="179"/>
  <c r="F22" i="179"/>
  <c r="E22" i="179"/>
  <c r="E23" i="179" s="1"/>
  <c r="E24" i="179" s="1"/>
  <c r="E25" i="179" s="1"/>
  <c r="E26" i="179" s="1"/>
  <c r="E27" i="179" s="1"/>
  <c r="E28" i="179" s="1"/>
  <c r="E29" i="179" s="1"/>
  <c r="E30" i="179" s="1"/>
  <c r="E31" i="179" s="1"/>
  <c r="G19" i="179"/>
  <c r="G20" i="179" s="1"/>
  <c r="G21" i="179" s="1"/>
  <c r="G16" i="179"/>
  <c r="G17" i="179" s="1"/>
  <c r="G18" i="179" s="1"/>
  <c r="G15" i="179"/>
  <c r="F15" i="179"/>
  <c r="F16" i="179" s="1"/>
  <c r="F17" i="179" s="1"/>
  <c r="F18" i="179" s="1"/>
  <c r="F19" i="179" s="1"/>
  <c r="F20" i="179" s="1"/>
  <c r="F21" i="179" s="1"/>
  <c r="G14" i="179"/>
  <c r="F14" i="179"/>
  <c r="E14" i="179"/>
  <c r="E15" i="179" s="1"/>
  <c r="E16" i="179" s="1"/>
  <c r="E17" i="179" s="1"/>
  <c r="E18" i="179" s="1"/>
  <c r="E19" i="179" s="1"/>
  <c r="E20" i="179" s="1"/>
  <c r="E21" i="179" s="1"/>
  <c r="D14" i="179"/>
  <c r="D15" i="179" s="1"/>
  <c r="G31" i="178"/>
  <c r="G30" i="178"/>
  <c r="F30" i="178"/>
  <c r="F31" i="178" s="1"/>
  <c r="G27" i="178"/>
  <c r="G28" i="178" s="1"/>
  <c r="G29" i="178" s="1"/>
  <c r="G24" i="178"/>
  <c r="G25" i="178" s="1"/>
  <c r="G26" i="178" s="1"/>
  <c r="G23" i="178"/>
  <c r="F23" i="178"/>
  <c r="F24" i="178" s="1"/>
  <c r="F25" i="178" s="1"/>
  <c r="F26" i="178" s="1"/>
  <c r="F27" i="178" s="1"/>
  <c r="F28" i="178" s="1"/>
  <c r="F29" i="178" s="1"/>
  <c r="G22" i="178"/>
  <c r="F22" i="178"/>
  <c r="E22" i="178"/>
  <c r="E23" i="178" s="1"/>
  <c r="E24" i="178" s="1"/>
  <c r="E25" i="178" s="1"/>
  <c r="E26" i="178" s="1"/>
  <c r="E27" i="178" s="1"/>
  <c r="E28" i="178" s="1"/>
  <c r="E29" i="178" s="1"/>
  <c r="E30" i="178" s="1"/>
  <c r="E31" i="178" s="1"/>
  <c r="G19" i="178"/>
  <c r="G20" i="178" s="1"/>
  <c r="G21" i="178" s="1"/>
  <c r="G16" i="178"/>
  <c r="G17" i="178" s="1"/>
  <c r="G18" i="178" s="1"/>
  <c r="G15" i="178"/>
  <c r="F15" i="178"/>
  <c r="F16" i="178" s="1"/>
  <c r="F17" i="178" s="1"/>
  <c r="F18" i="178" s="1"/>
  <c r="F19" i="178" s="1"/>
  <c r="F20" i="178" s="1"/>
  <c r="F21" i="178" s="1"/>
  <c r="G14" i="178"/>
  <c r="F14" i="178"/>
  <c r="E14" i="178"/>
  <c r="E15" i="178" s="1"/>
  <c r="E16" i="178" s="1"/>
  <c r="E17" i="178" s="1"/>
  <c r="E18" i="178" s="1"/>
  <c r="E19" i="178" s="1"/>
  <c r="E20" i="178" s="1"/>
  <c r="E21" i="178" s="1"/>
  <c r="D14" i="178"/>
  <c r="D15" i="178" s="1"/>
  <c r="G31" i="177"/>
  <c r="G30" i="177"/>
  <c r="F30" i="177"/>
  <c r="F31" i="177" s="1"/>
  <c r="G27" i="177"/>
  <c r="G28" i="177" s="1"/>
  <c r="G29" i="177" s="1"/>
  <c r="G24" i="177"/>
  <c r="G25" i="177" s="1"/>
  <c r="G26" i="177" s="1"/>
  <c r="G23" i="177"/>
  <c r="F23" i="177"/>
  <c r="F24" i="177" s="1"/>
  <c r="F25" i="177" s="1"/>
  <c r="F26" i="177" s="1"/>
  <c r="F27" i="177" s="1"/>
  <c r="F28" i="177" s="1"/>
  <c r="F29" i="177" s="1"/>
  <c r="G22" i="177"/>
  <c r="F22" i="177"/>
  <c r="E22" i="177"/>
  <c r="E23" i="177" s="1"/>
  <c r="E24" i="177" s="1"/>
  <c r="E25" i="177" s="1"/>
  <c r="E26" i="177" s="1"/>
  <c r="E27" i="177" s="1"/>
  <c r="E28" i="177" s="1"/>
  <c r="E29" i="177" s="1"/>
  <c r="E30" i="177" s="1"/>
  <c r="E31" i="177" s="1"/>
  <c r="G19" i="177"/>
  <c r="G20" i="177" s="1"/>
  <c r="G21" i="177" s="1"/>
  <c r="G16" i="177"/>
  <c r="G17" i="177" s="1"/>
  <c r="G18" i="177" s="1"/>
  <c r="G15" i="177"/>
  <c r="F15" i="177"/>
  <c r="F16" i="177" s="1"/>
  <c r="F17" i="177" s="1"/>
  <c r="F18" i="177" s="1"/>
  <c r="F19" i="177" s="1"/>
  <c r="F20" i="177" s="1"/>
  <c r="F21" i="177" s="1"/>
  <c r="G14" i="177"/>
  <c r="F14" i="177"/>
  <c r="E14" i="177"/>
  <c r="E15" i="177" s="1"/>
  <c r="E16" i="177" s="1"/>
  <c r="E17" i="177" s="1"/>
  <c r="E18" i="177" s="1"/>
  <c r="E19" i="177" s="1"/>
  <c r="E20" i="177" s="1"/>
  <c r="E21" i="177" s="1"/>
  <c r="D14" i="177"/>
  <c r="D15" i="177" s="1"/>
  <c r="G31" i="176"/>
  <c r="G30" i="176"/>
  <c r="F30" i="176"/>
  <c r="F31" i="176" s="1"/>
  <c r="G27" i="176"/>
  <c r="G28" i="176" s="1"/>
  <c r="G29" i="176" s="1"/>
  <c r="G24" i="176"/>
  <c r="G25" i="176" s="1"/>
  <c r="G26" i="176" s="1"/>
  <c r="G23" i="176"/>
  <c r="F23" i="176"/>
  <c r="F24" i="176" s="1"/>
  <c r="F25" i="176" s="1"/>
  <c r="F26" i="176" s="1"/>
  <c r="F27" i="176" s="1"/>
  <c r="F28" i="176" s="1"/>
  <c r="F29" i="176" s="1"/>
  <c r="G22" i="176"/>
  <c r="F22" i="176"/>
  <c r="E22" i="176"/>
  <c r="E23" i="176" s="1"/>
  <c r="E24" i="176" s="1"/>
  <c r="E25" i="176" s="1"/>
  <c r="E26" i="176" s="1"/>
  <c r="E27" i="176" s="1"/>
  <c r="E28" i="176" s="1"/>
  <c r="E29" i="176" s="1"/>
  <c r="E30" i="176" s="1"/>
  <c r="E31" i="176" s="1"/>
  <c r="G19" i="176"/>
  <c r="G20" i="176" s="1"/>
  <c r="G21" i="176" s="1"/>
  <c r="G16" i="176"/>
  <c r="G17" i="176" s="1"/>
  <c r="G18" i="176" s="1"/>
  <c r="G15" i="176"/>
  <c r="F15" i="176"/>
  <c r="F16" i="176" s="1"/>
  <c r="F17" i="176" s="1"/>
  <c r="F18" i="176" s="1"/>
  <c r="F19" i="176" s="1"/>
  <c r="F20" i="176" s="1"/>
  <c r="F21" i="176" s="1"/>
  <c r="G14" i="176"/>
  <c r="F14" i="176"/>
  <c r="E14" i="176"/>
  <c r="E15" i="176" s="1"/>
  <c r="E16" i="176" s="1"/>
  <c r="E17" i="176" s="1"/>
  <c r="E18" i="176" s="1"/>
  <c r="E19" i="176" s="1"/>
  <c r="E20" i="176" s="1"/>
  <c r="E21" i="176" s="1"/>
  <c r="D14" i="176"/>
  <c r="D15" i="176" s="1"/>
  <c r="G31" i="175"/>
  <c r="G30" i="175"/>
  <c r="F30" i="175"/>
  <c r="F31" i="175" s="1"/>
  <c r="G27" i="175"/>
  <c r="G28" i="175" s="1"/>
  <c r="G29" i="175" s="1"/>
  <c r="G24" i="175"/>
  <c r="G25" i="175" s="1"/>
  <c r="G26" i="175" s="1"/>
  <c r="G23" i="175"/>
  <c r="F23" i="175"/>
  <c r="F24" i="175" s="1"/>
  <c r="F25" i="175" s="1"/>
  <c r="F26" i="175" s="1"/>
  <c r="F27" i="175" s="1"/>
  <c r="F28" i="175" s="1"/>
  <c r="F29" i="175" s="1"/>
  <c r="G22" i="175"/>
  <c r="F22" i="175"/>
  <c r="E22" i="175"/>
  <c r="E23" i="175" s="1"/>
  <c r="E24" i="175" s="1"/>
  <c r="E25" i="175" s="1"/>
  <c r="E26" i="175" s="1"/>
  <c r="E27" i="175" s="1"/>
  <c r="E28" i="175" s="1"/>
  <c r="E29" i="175" s="1"/>
  <c r="E30" i="175" s="1"/>
  <c r="E31" i="175" s="1"/>
  <c r="G19" i="175"/>
  <c r="G20" i="175" s="1"/>
  <c r="G21" i="175" s="1"/>
  <c r="G16" i="175"/>
  <c r="G17" i="175" s="1"/>
  <c r="G18" i="175" s="1"/>
  <c r="G15" i="175"/>
  <c r="F15" i="175"/>
  <c r="F16" i="175" s="1"/>
  <c r="F17" i="175" s="1"/>
  <c r="F18" i="175" s="1"/>
  <c r="F19" i="175" s="1"/>
  <c r="F20" i="175" s="1"/>
  <c r="F21" i="175" s="1"/>
  <c r="G14" i="175"/>
  <c r="F14" i="175"/>
  <c r="E14" i="175"/>
  <c r="E15" i="175" s="1"/>
  <c r="E16" i="175" s="1"/>
  <c r="E17" i="175" s="1"/>
  <c r="E18" i="175" s="1"/>
  <c r="E19" i="175" s="1"/>
  <c r="E20" i="175" s="1"/>
  <c r="E21" i="175" s="1"/>
  <c r="D14" i="175"/>
  <c r="D15" i="175" s="1"/>
  <c r="G31" i="174"/>
  <c r="G30" i="174"/>
  <c r="F30" i="174"/>
  <c r="F31" i="174" s="1"/>
  <c r="G27" i="174"/>
  <c r="G28" i="174" s="1"/>
  <c r="G29" i="174" s="1"/>
  <c r="G24" i="174"/>
  <c r="G25" i="174" s="1"/>
  <c r="G26" i="174" s="1"/>
  <c r="G23" i="174"/>
  <c r="F23" i="174"/>
  <c r="F24" i="174" s="1"/>
  <c r="F25" i="174" s="1"/>
  <c r="F26" i="174" s="1"/>
  <c r="F27" i="174" s="1"/>
  <c r="F28" i="174" s="1"/>
  <c r="F29" i="174" s="1"/>
  <c r="G22" i="174"/>
  <c r="F22" i="174"/>
  <c r="E22" i="174"/>
  <c r="E23" i="174" s="1"/>
  <c r="E24" i="174" s="1"/>
  <c r="E25" i="174" s="1"/>
  <c r="E26" i="174" s="1"/>
  <c r="E27" i="174" s="1"/>
  <c r="E28" i="174" s="1"/>
  <c r="E29" i="174" s="1"/>
  <c r="E30" i="174" s="1"/>
  <c r="E31" i="174" s="1"/>
  <c r="G19" i="174"/>
  <c r="G20" i="174" s="1"/>
  <c r="G21" i="174" s="1"/>
  <c r="G16" i="174"/>
  <c r="G17" i="174" s="1"/>
  <c r="G18" i="174" s="1"/>
  <c r="G15" i="174"/>
  <c r="F15" i="174"/>
  <c r="F16" i="174" s="1"/>
  <c r="F17" i="174" s="1"/>
  <c r="F18" i="174" s="1"/>
  <c r="F19" i="174" s="1"/>
  <c r="F20" i="174" s="1"/>
  <c r="F21" i="174" s="1"/>
  <c r="G14" i="174"/>
  <c r="F14" i="174"/>
  <c r="E14" i="174"/>
  <c r="E15" i="174" s="1"/>
  <c r="E16" i="174" s="1"/>
  <c r="E17" i="174" s="1"/>
  <c r="E18" i="174" s="1"/>
  <c r="E19" i="174" s="1"/>
  <c r="E20" i="174" s="1"/>
  <c r="E21" i="174" s="1"/>
  <c r="D14" i="174"/>
  <c r="D15" i="174" s="1"/>
  <c r="G31" i="173"/>
  <c r="G30" i="173"/>
  <c r="F30" i="173"/>
  <c r="F31" i="173" s="1"/>
  <c r="G27" i="173"/>
  <c r="G28" i="173" s="1"/>
  <c r="G29" i="173" s="1"/>
  <c r="G24" i="173"/>
  <c r="G25" i="173" s="1"/>
  <c r="G26" i="173" s="1"/>
  <c r="G23" i="173"/>
  <c r="F23" i="173"/>
  <c r="F24" i="173" s="1"/>
  <c r="F25" i="173" s="1"/>
  <c r="F26" i="173" s="1"/>
  <c r="F27" i="173" s="1"/>
  <c r="F28" i="173" s="1"/>
  <c r="F29" i="173" s="1"/>
  <c r="G22" i="173"/>
  <c r="F22" i="173"/>
  <c r="E22" i="173"/>
  <c r="E23" i="173" s="1"/>
  <c r="E24" i="173" s="1"/>
  <c r="E25" i="173" s="1"/>
  <c r="E26" i="173" s="1"/>
  <c r="E27" i="173" s="1"/>
  <c r="E28" i="173" s="1"/>
  <c r="E29" i="173" s="1"/>
  <c r="E30" i="173" s="1"/>
  <c r="E31" i="173" s="1"/>
  <c r="G19" i="173"/>
  <c r="G20" i="173" s="1"/>
  <c r="G21" i="173" s="1"/>
  <c r="G16" i="173"/>
  <c r="G17" i="173" s="1"/>
  <c r="G18" i="173" s="1"/>
  <c r="G15" i="173"/>
  <c r="F15" i="173"/>
  <c r="F16" i="173" s="1"/>
  <c r="F17" i="173" s="1"/>
  <c r="F18" i="173" s="1"/>
  <c r="F19" i="173" s="1"/>
  <c r="F20" i="173" s="1"/>
  <c r="F21" i="173" s="1"/>
  <c r="G14" i="173"/>
  <c r="F14" i="173"/>
  <c r="E14" i="173"/>
  <c r="E15" i="173" s="1"/>
  <c r="E16" i="173" s="1"/>
  <c r="E17" i="173" s="1"/>
  <c r="E18" i="173" s="1"/>
  <c r="E19" i="173" s="1"/>
  <c r="E20" i="173" s="1"/>
  <c r="E21" i="173" s="1"/>
  <c r="D14" i="173"/>
  <c r="D15" i="173" s="1"/>
  <c r="G31" i="172"/>
  <c r="G30" i="172"/>
  <c r="F30" i="172"/>
  <c r="F31" i="172" s="1"/>
  <c r="G27" i="172"/>
  <c r="G28" i="172" s="1"/>
  <c r="G29" i="172" s="1"/>
  <c r="G24" i="172"/>
  <c r="G25" i="172" s="1"/>
  <c r="G26" i="172" s="1"/>
  <c r="G23" i="172"/>
  <c r="F23" i="172"/>
  <c r="F24" i="172" s="1"/>
  <c r="F25" i="172" s="1"/>
  <c r="F26" i="172" s="1"/>
  <c r="F27" i="172" s="1"/>
  <c r="F28" i="172" s="1"/>
  <c r="F29" i="172" s="1"/>
  <c r="G22" i="172"/>
  <c r="F22" i="172"/>
  <c r="E22" i="172"/>
  <c r="E23" i="172" s="1"/>
  <c r="E24" i="172" s="1"/>
  <c r="E25" i="172" s="1"/>
  <c r="E26" i="172" s="1"/>
  <c r="E27" i="172" s="1"/>
  <c r="E28" i="172" s="1"/>
  <c r="E29" i="172" s="1"/>
  <c r="E30" i="172" s="1"/>
  <c r="E31" i="172" s="1"/>
  <c r="G19" i="172"/>
  <c r="G20" i="172" s="1"/>
  <c r="G21" i="172" s="1"/>
  <c r="G16" i="172"/>
  <c r="G17" i="172" s="1"/>
  <c r="G18" i="172" s="1"/>
  <c r="G15" i="172"/>
  <c r="F15" i="172"/>
  <c r="F16" i="172" s="1"/>
  <c r="F17" i="172" s="1"/>
  <c r="F18" i="172" s="1"/>
  <c r="F19" i="172" s="1"/>
  <c r="F20" i="172" s="1"/>
  <c r="F21" i="172" s="1"/>
  <c r="G14" i="172"/>
  <c r="F14" i="172"/>
  <c r="E14" i="172"/>
  <c r="E15" i="172" s="1"/>
  <c r="E16" i="172" s="1"/>
  <c r="E17" i="172" s="1"/>
  <c r="E18" i="172" s="1"/>
  <c r="E19" i="172" s="1"/>
  <c r="E20" i="172" s="1"/>
  <c r="E21" i="172" s="1"/>
  <c r="D14" i="172"/>
  <c r="D15" i="172" s="1"/>
  <c r="G31" i="171"/>
  <c r="G30" i="171"/>
  <c r="F30" i="171"/>
  <c r="F31" i="171" s="1"/>
  <c r="G27" i="171"/>
  <c r="G28" i="171" s="1"/>
  <c r="G29" i="171" s="1"/>
  <c r="G24" i="171"/>
  <c r="G25" i="171" s="1"/>
  <c r="G26" i="171" s="1"/>
  <c r="G23" i="171"/>
  <c r="F23" i="171"/>
  <c r="F24" i="171" s="1"/>
  <c r="F25" i="171" s="1"/>
  <c r="F26" i="171" s="1"/>
  <c r="F27" i="171" s="1"/>
  <c r="F28" i="171" s="1"/>
  <c r="F29" i="171" s="1"/>
  <c r="G22" i="171"/>
  <c r="F22" i="171"/>
  <c r="E22" i="171"/>
  <c r="E23" i="171" s="1"/>
  <c r="E24" i="171" s="1"/>
  <c r="E25" i="171" s="1"/>
  <c r="E26" i="171" s="1"/>
  <c r="E27" i="171" s="1"/>
  <c r="E28" i="171" s="1"/>
  <c r="E29" i="171" s="1"/>
  <c r="E30" i="171" s="1"/>
  <c r="E31" i="171" s="1"/>
  <c r="G19" i="171"/>
  <c r="G20" i="171" s="1"/>
  <c r="G21" i="171" s="1"/>
  <c r="G16" i="171"/>
  <c r="G17" i="171" s="1"/>
  <c r="G18" i="171" s="1"/>
  <c r="G15" i="171"/>
  <c r="F15" i="171"/>
  <c r="F16" i="171" s="1"/>
  <c r="F17" i="171" s="1"/>
  <c r="F18" i="171" s="1"/>
  <c r="F19" i="171" s="1"/>
  <c r="F20" i="171" s="1"/>
  <c r="F21" i="171" s="1"/>
  <c r="G14" i="171"/>
  <c r="F14" i="171"/>
  <c r="E14" i="171"/>
  <c r="E15" i="171" s="1"/>
  <c r="E16" i="171" s="1"/>
  <c r="E17" i="171" s="1"/>
  <c r="E18" i="171" s="1"/>
  <c r="E19" i="171" s="1"/>
  <c r="E20" i="171" s="1"/>
  <c r="E21" i="171" s="1"/>
  <c r="D14" i="171"/>
  <c r="D15" i="171" s="1"/>
  <c r="G31" i="170"/>
  <c r="G30" i="170"/>
  <c r="F30" i="170"/>
  <c r="F31" i="170" s="1"/>
  <c r="G27" i="170"/>
  <c r="G28" i="170" s="1"/>
  <c r="G29" i="170" s="1"/>
  <c r="G24" i="170"/>
  <c r="G25" i="170" s="1"/>
  <c r="G26" i="170" s="1"/>
  <c r="G23" i="170"/>
  <c r="F23" i="170"/>
  <c r="F24" i="170" s="1"/>
  <c r="F25" i="170" s="1"/>
  <c r="F26" i="170" s="1"/>
  <c r="F27" i="170" s="1"/>
  <c r="F28" i="170" s="1"/>
  <c r="F29" i="170" s="1"/>
  <c r="G22" i="170"/>
  <c r="F22" i="170"/>
  <c r="E22" i="170"/>
  <c r="E23" i="170" s="1"/>
  <c r="E24" i="170" s="1"/>
  <c r="E25" i="170" s="1"/>
  <c r="E26" i="170" s="1"/>
  <c r="E27" i="170" s="1"/>
  <c r="E28" i="170" s="1"/>
  <c r="E29" i="170" s="1"/>
  <c r="E30" i="170" s="1"/>
  <c r="E31" i="170" s="1"/>
  <c r="G19" i="170"/>
  <c r="G20" i="170" s="1"/>
  <c r="G21" i="170" s="1"/>
  <c r="G16" i="170"/>
  <c r="G17" i="170" s="1"/>
  <c r="G18" i="170" s="1"/>
  <c r="G15" i="170"/>
  <c r="F15" i="170"/>
  <c r="F16" i="170" s="1"/>
  <c r="F17" i="170" s="1"/>
  <c r="F18" i="170" s="1"/>
  <c r="F19" i="170" s="1"/>
  <c r="F20" i="170" s="1"/>
  <c r="F21" i="170" s="1"/>
  <c r="G14" i="170"/>
  <c r="F14" i="170"/>
  <c r="E14" i="170"/>
  <c r="E15" i="170" s="1"/>
  <c r="E16" i="170" s="1"/>
  <c r="E17" i="170" s="1"/>
  <c r="E18" i="170" s="1"/>
  <c r="E19" i="170" s="1"/>
  <c r="E20" i="170" s="1"/>
  <c r="E21" i="170" s="1"/>
  <c r="D14" i="170"/>
  <c r="D15" i="170" s="1"/>
  <c r="G31" i="169"/>
  <c r="G30" i="169"/>
  <c r="F30" i="169"/>
  <c r="F31" i="169" s="1"/>
  <c r="G27" i="169"/>
  <c r="G28" i="169" s="1"/>
  <c r="G29" i="169" s="1"/>
  <c r="G24" i="169"/>
  <c r="G25" i="169" s="1"/>
  <c r="G26" i="169" s="1"/>
  <c r="G23" i="169"/>
  <c r="F23" i="169"/>
  <c r="F24" i="169" s="1"/>
  <c r="F25" i="169" s="1"/>
  <c r="F26" i="169" s="1"/>
  <c r="F27" i="169" s="1"/>
  <c r="F28" i="169" s="1"/>
  <c r="F29" i="169" s="1"/>
  <c r="G22" i="169"/>
  <c r="F22" i="169"/>
  <c r="E22" i="169"/>
  <c r="E23" i="169" s="1"/>
  <c r="E24" i="169" s="1"/>
  <c r="E25" i="169" s="1"/>
  <c r="E26" i="169" s="1"/>
  <c r="E27" i="169" s="1"/>
  <c r="E28" i="169" s="1"/>
  <c r="E29" i="169" s="1"/>
  <c r="E30" i="169" s="1"/>
  <c r="E31" i="169" s="1"/>
  <c r="G19" i="169"/>
  <c r="G20" i="169" s="1"/>
  <c r="G21" i="169" s="1"/>
  <c r="G16" i="169"/>
  <c r="G17" i="169" s="1"/>
  <c r="G18" i="169" s="1"/>
  <c r="G15" i="169"/>
  <c r="F15" i="169"/>
  <c r="F16" i="169" s="1"/>
  <c r="F17" i="169" s="1"/>
  <c r="F18" i="169" s="1"/>
  <c r="F19" i="169" s="1"/>
  <c r="F20" i="169" s="1"/>
  <c r="F21" i="169" s="1"/>
  <c r="G14" i="169"/>
  <c r="F14" i="169"/>
  <c r="E14" i="169"/>
  <c r="E15" i="169" s="1"/>
  <c r="E16" i="169" s="1"/>
  <c r="E17" i="169" s="1"/>
  <c r="E18" i="169" s="1"/>
  <c r="E19" i="169" s="1"/>
  <c r="E20" i="169" s="1"/>
  <c r="E21" i="169" s="1"/>
  <c r="D14" i="169"/>
  <c r="D15" i="169" s="1"/>
  <c r="G31" i="168"/>
  <c r="G30" i="168"/>
  <c r="F30" i="168"/>
  <c r="F31" i="168" s="1"/>
  <c r="G27" i="168"/>
  <c r="G28" i="168" s="1"/>
  <c r="G29" i="168" s="1"/>
  <c r="G24" i="168"/>
  <c r="G25" i="168" s="1"/>
  <c r="G26" i="168" s="1"/>
  <c r="G23" i="168"/>
  <c r="F23" i="168"/>
  <c r="F24" i="168" s="1"/>
  <c r="F25" i="168" s="1"/>
  <c r="F26" i="168" s="1"/>
  <c r="F27" i="168" s="1"/>
  <c r="F28" i="168" s="1"/>
  <c r="F29" i="168" s="1"/>
  <c r="G22" i="168"/>
  <c r="F22" i="168"/>
  <c r="E22" i="168"/>
  <c r="E23" i="168" s="1"/>
  <c r="E24" i="168" s="1"/>
  <c r="E25" i="168" s="1"/>
  <c r="E26" i="168" s="1"/>
  <c r="E27" i="168" s="1"/>
  <c r="E28" i="168" s="1"/>
  <c r="E29" i="168" s="1"/>
  <c r="E30" i="168" s="1"/>
  <c r="E31" i="168" s="1"/>
  <c r="G19" i="168"/>
  <c r="G20" i="168" s="1"/>
  <c r="G21" i="168" s="1"/>
  <c r="G16" i="168"/>
  <c r="G17" i="168" s="1"/>
  <c r="G18" i="168" s="1"/>
  <c r="G15" i="168"/>
  <c r="F15" i="168"/>
  <c r="F16" i="168" s="1"/>
  <c r="F17" i="168" s="1"/>
  <c r="F18" i="168" s="1"/>
  <c r="F19" i="168" s="1"/>
  <c r="F20" i="168" s="1"/>
  <c r="F21" i="168" s="1"/>
  <c r="G14" i="168"/>
  <c r="F14" i="168"/>
  <c r="E14" i="168"/>
  <c r="E15" i="168" s="1"/>
  <c r="E16" i="168" s="1"/>
  <c r="E17" i="168" s="1"/>
  <c r="E18" i="168" s="1"/>
  <c r="E19" i="168" s="1"/>
  <c r="E20" i="168" s="1"/>
  <c r="E21" i="168" s="1"/>
  <c r="D14" i="168"/>
  <c r="D15" i="168" s="1"/>
  <c r="G31" i="167"/>
  <c r="G30" i="167"/>
  <c r="F30" i="167"/>
  <c r="F31" i="167" s="1"/>
  <c r="G27" i="167"/>
  <c r="G28" i="167" s="1"/>
  <c r="G29" i="167" s="1"/>
  <c r="G24" i="167"/>
  <c r="G25" i="167" s="1"/>
  <c r="G26" i="167" s="1"/>
  <c r="G23" i="167"/>
  <c r="F23" i="167"/>
  <c r="F24" i="167" s="1"/>
  <c r="F25" i="167" s="1"/>
  <c r="F26" i="167" s="1"/>
  <c r="F27" i="167" s="1"/>
  <c r="F28" i="167" s="1"/>
  <c r="F29" i="167" s="1"/>
  <c r="G22" i="167"/>
  <c r="F22" i="167"/>
  <c r="E22" i="167"/>
  <c r="E23" i="167" s="1"/>
  <c r="E24" i="167" s="1"/>
  <c r="E25" i="167" s="1"/>
  <c r="E26" i="167" s="1"/>
  <c r="E27" i="167" s="1"/>
  <c r="E28" i="167" s="1"/>
  <c r="E29" i="167" s="1"/>
  <c r="E30" i="167" s="1"/>
  <c r="E31" i="167" s="1"/>
  <c r="G19" i="167"/>
  <c r="G20" i="167" s="1"/>
  <c r="G21" i="167" s="1"/>
  <c r="G16" i="167"/>
  <c r="G17" i="167" s="1"/>
  <c r="G18" i="167" s="1"/>
  <c r="G15" i="167"/>
  <c r="F15" i="167"/>
  <c r="F16" i="167" s="1"/>
  <c r="F17" i="167" s="1"/>
  <c r="F18" i="167" s="1"/>
  <c r="F19" i="167" s="1"/>
  <c r="F20" i="167" s="1"/>
  <c r="F21" i="167" s="1"/>
  <c r="G14" i="167"/>
  <c r="F14" i="167"/>
  <c r="E14" i="167"/>
  <c r="E15" i="167" s="1"/>
  <c r="E16" i="167" s="1"/>
  <c r="E17" i="167" s="1"/>
  <c r="E18" i="167" s="1"/>
  <c r="E19" i="167" s="1"/>
  <c r="E20" i="167" s="1"/>
  <c r="E21" i="167" s="1"/>
  <c r="D14" i="167"/>
  <c r="D15" i="167" s="1"/>
  <c r="G31" i="166"/>
  <c r="G30" i="166"/>
  <c r="F30" i="166"/>
  <c r="F31" i="166" s="1"/>
  <c r="G27" i="166"/>
  <c r="G28" i="166" s="1"/>
  <c r="G29" i="166" s="1"/>
  <c r="G24" i="166"/>
  <c r="G25" i="166" s="1"/>
  <c r="G26" i="166" s="1"/>
  <c r="G23" i="166"/>
  <c r="F23" i="166"/>
  <c r="F24" i="166" s="1"/>
  <c r="F25" i="166" s="1"/>
  <c r="F26" i="166" s="1"/>
  <c r="F27" i="166" s="1"/>
  <c r="F28" i="166" s="1"/>
  <c r="F29" i="166" s="1"/>
  <c r="G22" i="166"/>
  <c r="F22" i="166"/>
  <c r="E22" i="166"/>
  <c r="E23" i="166" s="1"/>
  <c r="E24" i="166" s="1"/>
  <c r="E25" i="166" s="1"/>
  <c r="E26" i="166" s="1"/>
  <c r="E27" i="166" s="1"/>
  <c r="E28" i="166" s="1"/>
  <c r="E29" i="166" s="1"/>
  <c r="E30" i="166" s="1"/>
  <c r="E31" i="166" s="1"/>
  <c r="G19" i="166"/>
  <c r="G20" i="166" s="1"/>
  <c r="G21" i="166" s="1"/>
  <c r="G16" i="166"/>
  <c r="G17" i="166" s="1"/>
  <c r="G18" i="166" s="1"/>
  <c r="G15" i="166"/>
  <c r="F15" i="166"/>
  <c r="F16" i="166" s="1"/>
  <c r="F17" i="166" s="1"/>
  <c r="F18" i="166" s="1"/>
  <c r="F19" i="166" s="1"/>
  <c r="F20" i="166" s="1"/>
  <c r="F21" i="166" s="1"/>
  <c r="G14" i="166"/>
  <c r="F14" i="166"/>
  <c r="E14" i="166"/>
  <c r="E15" i="166" s="1"/>
  <c r="E16" i="166" s="1"/>
  <c r="E17" i="166" s="1"/>
  <c r="E18" i="166" s="1"/>
  <c r="E19" i="166" s="1"/>
  <c r="E20" i="166" s="1"/>
  <c r="E21" i="166" s="1"/>
  <c r="D14" i="166"/>
  <c r="D15" i="166" s="1"/>
  <c r="G31" i="165"/>
  <c r="G30" i="165"/>
  <c r="F30" i="165"/>
  <c r="F31" i="165" s="1"/>
  <c r="G27" i="165"/>
  <c r="G28" i="165" s="1"/>
  <c r="G29" i="165" s="1"/>
  <c r="G24" i="165"/>
  <c r="G25" i="165" s="1"/>
  <c r="G26" i="165" s="1"/>
  <c r="G23" i="165"/>
  <c r="F23" i="165"/>
  <c r="F24" i="165" s="1"/>
  <c r="F25" i="165" s="1"/>
  <c r="F26" i="165" s="1"/>
  <c r="F27" i="165" s="1"/>
  <c r="F28" i="165" s="1"/>
  <c r="F29" i="165" s="1"/>
  <c r="G22" i="165"/>
  <c r="F22" i="165"/>
  <c r="E22" i="165"/>
  <c r="E23" i="165" s="1"/>
  <c r="E24" i="165" s="1"/>
  <c r="E25" i="165" s="1"/>
  <c r="E26" i="165" s="1"/>
  <c r="E27" i="165" s="1"/>
  <c r="E28" i="165" s="1"/>
  <c r="E29" i="165" s="1"/>
  <c r="E30" i="165" s="1"/>
  <c r="E31" i="165" s="1"/>
  <c r="G19" i="165"/>
  <c r="G20" i="165" s="1"/>
  <c r="G21" i="165" s="1"/>
  <c r="G16" i="165"/>
  <c r="G17" i="165" s="1"/>
  <c r="G18" i="165" s="1"/>
  <c r="G15" i="165"/>
  <c r="F15" i="165"/>
  <c r="F16" i="165" s="1"/>
  <c r="F17" i="165" s="1"/>
  <c r="F18" i="165" s="1"/>
  <c r="F19" i="165" s="1"/>
  <c r="F20" i="165" s="1"/>
  <c r="F21" i="165" s="1"/>
  <c r="G14" i="165"/>
  <c r="F14" i="165"/>
  <c r="E14" i="165"/>
  <c r="E15" i="165" s="1"/>
  <c r="E16" i="165" s="1"/>
  <c r="E17" i="165" s="1"/>
  <c r="E18" i="165" s="1"/>
  <c r="E19" i="165" s="1"/>
  <c r="E20" i="165" s="1"/>
  <c r="E21" i="165" s="1"/>
  <c r="D14" i="165"/>
  <c r="D15" i="165" s="1"/>
  <c r="G31" i="164"/>
  <c r="G30" i="164"/>
  <c r="F30" i="164"/>
  <c r="F31" i="164" s="1"/>
  <c r="G27" i="164"/>
  <c r="G28" i="164" s="1"/>
  <c r="G29" i="164" s="1"/>
  <c r="G24" i="164"/>
  <c r="G25" i="164" s="1"/>
  <c r="G26" i="164" s="1"/>
  <c r="G23" i="164"/>
  <c r="F23" i="164"/>
  <c r="F24" i="164" s="1"/>
  <c r="F25" i="164" s="1"/>
  <c r="F26" i="164" s="1"/>
  <c r="F27" i="164" s="1"/>
  <c r="F28" i="164" s="1"/>
  <c r="F29" i="164" s="1"/>
  <c r="G22" i="164"/>
  <c r="F22" i="164"/>
  <c r="E22" i="164"/>
  <c r="E23" i="164" s="1"/>
  <c r="E24" i="164" s="1"/>
  <c r="E25" i="164" s="1"/>
  <c r="E26" i="164" s="1"/>
  <c r="E27" i="164" s="1"/>
  <c r="E28" i="164" s="1"/>
  <c r="E29" i="164" s="1"/>
  <c r="E30" i="164" s="1"/>
  <c r="E31" i="164" s="1"/>
  <c r="G19" i="164"/>
  <c r="G20" i="164" s="1"/>
  <c r="G21" i="164" s="1"/>
  <c r="G16" i="164"/>
  <c r="G17" i="164" s="1"/>
  <c r="G18" i="164" s="1"/>
  <c r="G15" i="164"/>
  <c r="F15" i="164"/>
  <c r="F16" i="164" s="1"/>
  <c r="F17" i="164" s="1"/>
  <c r="F18" i="164" s="1"/>
  <c r="F19" i="164" s="1"/>
  <c r="F20" i="164" s="1"/>
  <c r="F21" i="164" s="1"/>
  <c r="G14" i="164"/>
  <c r="F14" i="164"/>
  <c r="E14" i="164"/>
  <c r="E15" i="164" s="1"/>
  <c r="E16" i="164" s="1"/>
  <c r="E17" i="164" s="1"/>
  <c r="E18" i="164" s="1"/>
  <c r="E19" i="164" s="1"/>
  <c r="E20" i="164" s="1"/>
  <c r="E21" i="164" s="1"/>
  <c r="D14" i="164"/>
  <c r="D15" i="164" s="1"/>
  <c r="G31" i="163"/>
  <c r="G30" i="163"/>
  <c r="F30" i="163"/>
  <c r="F31" i="163" s="1"/>
  <c r="G27" i="163"/>
  <c r="G28" i="163" s="1"/>
  <c r="G29" i="163" s="1"/>
  <c r="G24" i="163"/>
  <c r="G25" i="163" s="1"/>
  <c r="G26" i="163" s="1"/>
  <c r="G23" i="163"/>
  <c r="F23" i="163"/>
  <c r="F24" i="163" s="1"/>
  <c r="F25" i="163" s="1"/>
  <c r="F26" i="163" s="1"/>
  <c r="F27" i="163" s="1"/>
  <c r="F28" i="163" s="1"/>
  <c r="F29" i="163" s="1"/>
  <c r="G22" i="163"/>
  <c r="F22" i="163"/>
  <c r="E22" i="163"/>
  <c r="E23" i="163" s="1"/>
  <c r="E24" i="163" s="1"/>
  <c r="E25" i="163" s="1"/>
  <c r="E26" i="163" s="1"/>
  <c r="E27" i="163" s="1"/>
  <c r="E28" i="163" s="1"/>
  <c r="E29" i="163" s="1"/>
  <c r="E30" i="163" s="1"/>
  <c r="E31" i="163" s="1"/>
  <c r="G19" i="163"/>
  <c r="G20" i="163" s="1"/>
  <c r="G21" i="163" s="1"/>
  <c r="G16" i="163"/>
  <c r="G17" i="163" s="1"/>
  <c r="G18" i="163" s="1"/>
  <c r="G15" i="163"/>
  <c r="F15" i="163"/>
  <c r="F16" i="163" s="1"/>
  <c r="F17" i="163" s="1"/>
  <c r="F18" i="163" s="1"/>
  <c r="F19" i="163" s="1"/>
  <c r="F20" i="163" s="1"/>
  <c r="F21" i="163" s="1"/>
  <c r="G14" i="163"/>
  <c r="F14" i="163"/>
  <c r="E14" i="163"/>
  <c r="E15" i="163" s="1"/>
  <c r="E16" i="163" s="1"/>
  <c r="E17" i="163" s="1"/>
  <c r="E18" i="163" s="1"/>
  <c r="E19" i="163" s="1"/>
  <c r="E20" i="163" s="1"/>
  <c r="E21" i="163" s="1"/>
  <c r="D14" i="163"/>
  <c r="D15" i="163" s="1"/>
  <c r="G31" i="162"/>
  <c r="G30" i="162"/>
  <c r="F30" i="162"/>
  <c r="F31" i="162" s="1"/>
  <c r="G27" i="162"/>
  <c r="G28" i="162" s="1"/>
  <c r="G29" i="162" s="1"/>
  <c r="G24" i="162"/>
  <c r="G25" i="162" s="1"/>
  <c r="G26" i="162" s="1"/>
  <c r="G23" i="162"/>
  <c r="F23" i="162"/>
  <c r="F24" i="162" s="1"/>
  <c r="F25" i="162" s="1"/>
  <c r="F26" i="162" s="1"/>
  <c r="F27" i="162" s="1"/>
  <c r="F28" i="162" s="1"/>
  <c r="F29" i="162" s="1"/>
  <c r="G22" i="162"/>
  <c r="F22" i="162"/>
  <c r="E22" i="162"/>
  <c r="E23" i="162" s="1"/>
  <c r="E24" i="162" s="1"/>
  <c r="E25" i="162" s="1"/>
  <c r="E26" i="162" s="1"/>
  <c r="E27" i="162" s="1"/>
  <c r="E28" i="162" s="1"/>
  <c r="E29" i="162" s="1"/>
  <c r="E30" i="162" s="1"/>
  <c r="E31" i="162" s="1"/>
  <c r="G19" i="162"/>
  <c r="G20" i="162" s="1"/>
  <c r="G21" i="162" s="1"/>
  <c r="G16" i="162"/>
  <c r="G17" i="162" s="1"/>
  <c r="G18" i="162" s="1"/>
  <c r="G15" i="162"/>
  <c r="F15" i="162"/>
  <c r="F16" i="162" s="1"/>
  <c r="F17" i="162" s="1"/>
  <c r="F18" i="162" s="1"/>
  <c r="F19" i="162" s="1"/>
  <c r="F20" i="162" s="1"/>
  <c r="F21" i="162" s="1"/>
  <c r="G14" i="162"/>
  <c r="F14" i="162"/>
  <c r="E14" i="162"/>
  <c r="E15" i="162" s="1"/>
  <c r="E16" i="162" s="1"/>
  <c r="E17" i="162" s="1"/>
  <c r="E18" i="162" s="1"/>
  <c r="E19" i="162" s="1"/>
  <c r="E20" i="162" s="1"/>
  <c r="E21" i="162" s="1"/>
  <c r="D14" i="162"/>
  <c r="D15" i="162" s="1"/>
  <c r="G31" i="161"/>
  <c r="G30" i="161"/>
  <c r="F30" i="161"/>
  <c r="F31" i="161" s="1"/>
  <c r="G27" i="161"/>
  <c r="G28" i="161" s="1"/>
  <c r="G29" i="161" s="1"/>
  <c r="G24" i="161"/>
  <c r="G25" i="161" s="1"/>
  <c r="G26" i="161" s="1"/>
  <c r="G23" i="161"/>
  <c r="F23" i="161"/>
  <c r="F24" i="161" s="1"/>
  <c r="F25" i="161" s="1"/>
  <c r="F26" i="161" s="1"/>
  <c r="F27" i="161" s="1"/>
  <c r="F28" i="161" s="1"/>
  <c r="F29" i="161" s="1"/>
  <c r="G22" i="161"/>
  <c r="F22" i="161"/>
  <c r="E22" i="161"/>
  <c r="E23" i="161" s="1"/>
  <c r="E24" i="161" s="1"/>
  <c r="E25" i="161" s="1"/>
  <c r="E26" i="161" s="1"/>
  <c r="E27" i="161" s="1"/>
  <c r="E28" i="161" s="1"/>
  <c r="E29" i="161" s="1"/>
  <c r="E30" i="161" s="1"/>
  <c r="E31" i="161" s="1"/>
  <c r="G19" i="161"/>
  <c r="G20" i="161" s="1"/>
  <c r="G21" i="161" s="1"/>
  <c r="G16" i="161"/>
  <c r="G17" i="161" s="1"/>
  <c r="G18" i="161" s="1"/>
  <c r="G15" i="161"/>
  <c r="F15" i="161"/>
  <c r="F16" i="161" s="1"/>
  <c r="F17" i="161" s="1"/>
  <c r="F18" i="161" s="1"/>
  <c r="F19" i="161" s="1"/>
  <c r="F20" i="161" s="1"/>
  <c r="F21" i="161" s="1"/>
  <c r="G14" i="161"/>
  <c r="F14" i="161"/>
  <c r="E14" i="161"/>
  <c r="E15" i="161" s="1"/>
  <c r="E16" i="161" s="1"/>
  <c r="E17" i="161" s="1"/>
  <c r="E18" i="161" s="1"/>
  <c r="E19" i="161" s="1"/>
  <c r="E20" i="161" s="1"/>
  <c r="E21" i="161" s="1"/>
  <c r="D14" i="161"/>
  <c r="D15" i="161" s="1"/>
  <c r="G31" i="160"/>
  <c r="G30" i="160"/>
  <c r="F30" i="160"/>
  <c r="F31" i="160" s="1"/>
  <c r="G27" i="160"/>
  <c r="G28" i="160" s="1"/>
  <c r="G29" i="160" s="1"/>
  <c r="G24" i="160"/>
  <c r="G25" i="160" s="1"/>
  <c r="G26" i="160" s="1"/>
  <c r="G23" i="160"/>
  <c r="F23" i="160"/>
  <c r="F24" i="160" s="1"/>
  <c r="F25" i="160" s="1"/>
  <c r="F26" i="160" s="1"/>
  <c r="F27" i="160" s="1"/>
  <c r="F28" i="160" s="1"/>
  <c r="F29" i="160" s="1"/>
  <c r="G22" i="160"/>
  <c r="F22" i="160"/>
  <c r="E22" i="160"/>
  <c r="E23" i="160" s="1"/>
  <c r="E24" i="160" s="1"/>
  <c r="E25" i="160" s="1"/>
  <c r="E26" i="160" s="1"/>
  <c r="E27" i="160" s="1"/>
  <c r="E28" i="160" s="1"/>
  <c r="E29" i="160" s="1"/>
  <c r="E30" i="160" s="1"/>
  <c r="E31" i="160" s="1"/>
  <c r="G19" i="160"/>
  <c r="G20" i="160" s="1"/>
  <c r="G21" i="160" s="1"/>
  <c r="G16" i="160"/>
  <c r="G17" i="160" s="1"/>
  <c r="G18" i="160" s="1"/>
  <c r="G15" i="160"/>
  <c r="F15" i="160"/>
  <c r="F16" i="160" s="1"/>
  <c r="F17" i="160" s="1"/>
  <c r="F18" i="160" s="1"/>
  <c r="F19" i="160" s="1"/>
  <c r="F20" i="160" s="1"/>
  <c r="F21" i="160" s="1"/>
  <c r="G14" i="160"/>
  <c r="F14" i="160"/>
  <c r="E14" i="160"/>
  <c r="E15" i="160" s="1"/>
  <c r="E16" i="160" s="1"/>
  <c r="E17" i="160" s="1"/>
  <c r="E18" i="160" s="1"/>
  <c r="E19" i="160" s="1"/>
  <c r="E20" i="160" s="1"/>
  <c r="E21" i="160" s="1"/>
  <c r="D14" i="160"/>
  <c r="D15" i="160" s="1"/>
  <c r="G31" i="119"/>
  <c r="G30" i="119"/>
  <c r="F30" i="119"/>
  <c r="F31" i="119" s="1"/>
  <c r="G27" i="119"/>
  <c r="G28" i="119" s="1"/>
  <c r="G29" i="119" s="1"/>
  <c r="G24" i="119"/>
  <c r="G25" i="119" s="1"/>
  <c r="G26" i="119" s="1"/>
  <c r="G23" i="119"/>
  <c r="F23" i="119"/>
  <c r="F24" i="119" s="1"/>
  <c r="F25" i="119" s="1"/>
  <c r="F26" i="119" s="1"/>
  <c r="F27" i="119" s="1"/>
  <c r="F28" i="119" s="1"/>
  <c r="F29" i="119" s="1"/>
  <c r="G22" i="119"/>
  <c r="F22" i="119"/>
  <c r="E22" i="119"/>
  <c r="E23" i="119" s="1"/>
  <c r="E24" i="119" s="1"/>
  <c r="E25" i="119" s="1"/>
  <c r="E26" i="119" s="1"/>
  <c r="E27" i="119" s="1"/>
  <c r="E28" i="119" s="1"/>
  <c r="E29" i="119" s="1"/>
  <c r="E30" i="119" s="1"/>
  <c r="E31" i="119" s="1"/>
  <c r="G19" i="119"/>
  <c r="G20" i="119" s="1"/>
  <c r="G21" i="119" s="1"/>
  <c r="G16" i="119"/>
  <c r="G17" i="119" s="1"/>
  <c r="G18" i="119" s="1"/>
  <c r="G15" i="119"/>
  <c r="F15" i="119"/>
  <c r="F16" i="119" s="1"/>
  <c r="F17" i="119" s="1"/>
  <c r="F18" i="119" s="1"/>
  <c r="F19" i="119" s="1"/>
  <c r="F20" i="119" s="1"/>
  <c r="F21" i="119" s="1"/>
  <c r="G14" i="119"/>
  <c r="F14" i="119"/>
  <c r="E14" i="119"/>
  <c r="E15" i="119" s="1"/>
  <c r="E16" i="119" s="1"/>
  <c r="E17" i="119" s="1"/>
  <c r="E18" i="119" s="1"/>
  <c r="E19" i="119" s="1"/>
  <c r="E20" i="119" s="1"/>
  <c r="E21" i="119" s="1"/>
  <c r="D14" i="119"/>
  <c r="D15" i="119" s="1"/>
  <c r="G31" i="118"/>
  <c r="G30" i="118"/>
  <c r="F30" i="118"/>
  <c r="F31" i="118" s="1"/>
  <c r="G27" i="118"/>
  <c r="G28" i="118" s="1"/>
  <c r="G29" i="118" s="1"/>
  <c r="G24" i="118"/>
  <c r="G25" i="118" s="1"/>
  <c r="G26" i="118" s="1"/>
  <c r="G23" i="118"/>
  <c r="F23" i="118"/>
  <c r="F24" i="118" s="1"/>
  <c r="F25" i="118" s="1"/>
  <c r="F26" i="118" s="1"/>
  <c r="F27" i="118" s="1"/>
  <c r="F28" i="118" s="1"/>
  <c r="F29" i="118" s="1"/>
  <c r="E23" i="118"/>
  <c r="E24" i="118" s="1"/>
  <c r="E25" i="118" s="1"/>
  <c r="E26" i="118" s="1"/>
  <c r="E27" i="118" s="1"/>
  <c r="E28" i="118" s="1"/>
  <c r="E29" i="118" s="1"/>
  <c r="E30" i="118" s="1"/>
  <c r="E31" i="118" s="1"/>
  <c r="G22" i="118"/>
  <c r="F22" i="118"/>
  <c r="E22" i="118"/>
  <c r="G19" i="118"/>
  <c r="G20" i="118" s="1"/>
  <c r="G21" i="118" s="1"/>
  <c r="G16" i="118"/>
  <c r="G17" i="118" s="1"/>
  <c r="G18" i="118" s="1"/>
  <c r="G15" i="118"/>
  <c r="F15" i="118"/>
  <c r="F16" i="118" s="1"/>
  <c r="F17" i="118" s="1"/>
  <c r="F18" i="118" s="1"/>
  <c r="F19" i="118" s="1"/>
  <c r="F20" i="118" s="1"/>
  <c r="F21" i="118" s="1"/>
  <c r="G14" i="118"/>
  <c r="F14" i="118"/>
  <c r="E14" i="118"/>
  <c r="E15" i="118" s="1"/>
  <c r="E16" i="118" s="1"/>
  <c r="E17" i="118" s="1"/>
  <c r="E18" i="118" s="1"/>
  <c r="E19" i="118" s="1"/>
  <c r="E20" i="118" s="1"/>
  <c r="E21" i="118" s="1"/>
  <c r="D14" i="118"/>
  <c r="D15" i="118" s="1"/>
  <c r="G31" i="117"/>
  <c r="G30" i="117"/>
  <c r="F30" i="117"/>
  <c r="F31" i="117" s="1"/>
  <c r="G27" i="117"/>
  <c r="G28" i="117" s="1"/>
  <c r="G29" i="117" s="1"/>
  <c r="G24" i="117"/>
  <c r="G25" i="117" s="1"/>
  <c r="G26" i="117" s="1"/>
  <c r="G23" i="117"/>
  <c r="F23" i="117"/>
  <c r="F24" i="117" s="1"/>
  <c r="F25" i="117" s="1"/>
  <c r="F26" i="117" s="1"/>
  <c r="F27" i="117" s="1"/>
  <c r="F28" i="117" s="1"/>
  <c r="F29" i="117" s="1"/>
  <c r="G22" i="117"/>
  <c r="F22" i="117"/>
  <c r="E22" i="117"/>
  <c r="E23" i="117" s="1"/>
  <c r="E24" i="117" s="1"/>
  <c r="E25" i="117" s="1"/>
  <c r="E26" i="117" s="1"/>
  <c r="E27" i="117" s="1"/>
  <c r="E28" i="117" s="1"/>
  <c r="E29" i="117" s="1"/>
  <c r="E30" i="117" s="1"/>
  <c r="E31" i="117" s="1"/>
  <c r="G19" i="117"/>
  <c r="G20" i="117" s="1"/>
  <c r="G21" i="117" s="1"/>
  <c r="G16" i="117"/>
  <c r="G17" i="117" s="1"/>
  <c r="G18" i="117" s="1"/>
  <c r="G15" i="117"/>
  <c r="F15" i="117"/>
  <c r="F16" i="117" s="1"/>
  <c r="F17" i="117" s="1"/>
  <c r="F18" i="117" s="1"/>
  <c r="F19" i="117" s="1"/>
  <c r="F20" i="117" s="1"/>
  <c r="F21" i="117" s="1"/>
  <c r="G14" i="117"/>
  <c r="F14" i="117"/>
  <c r="E14" i="117"/>
  <c r="E15" i="117" s="1"/>
  <c r="E16" i="117" s="1"/>
  <c r="E17" i="117" s="1"/>
  <c r="E18" i="117" s="1"/>
  <c r="E19" i="117" s="1"/>
  <c r="E20" i="117" s="1"/>
  <c r="E21" i="117" s="1"/>
  <c r="D14" i="117"/>
  <c r="D15" i="117" s="1"/>
  <c r="G31" i="116"/>
  <c r="G30" i="116"/>
  <c r="F30" i="116"/>
  <c r="F31" i="116" s="1"/>
  <c r="G27" i="116"/>
  <c r="G28" i="116" s="1"/>
  <c r="G29" i="116" s="1"/>
  <c r="G24" i="116"/>
  <c r="G25" i="116" s="1"/>
  <c r="G26" i="116" s="1"/>
  <c r="G23" i="116"/>
  <c r="F23" i="116"/>
  <c r="F24" i="116" s="1"/>
  <c r="F25" i="116" s="1"/>
  <c r="F26" i="116" s="1"/>
  <c r="F27" i="116" s="1"/>
  <c r="F28" i="116" s="1"/>
  <c r="F29" i="116" s="1"/>
  <c r="G22" i="116"/>
  <c r="F22" i="116"/>
  <c r="E22" i="116"/>
  <c r="E23" i="116" s="1"/>
  <c r="E24" i="116" s="1"/>
  <c r="E25" i="116" s="1"/>
  <c r="E26" i="116" s="1"/>
  <c r="E27" i="116" s="1"/>
  <c r="E28" i="116" s="1"/>
  <c r="E29" i="116" s="1"/>
  <c r="E30" i="116" s="1"/>
  <c r="E31" i="116" s="1"/>
  <c r="G19" i="116"/>
  <c r="G20" i="116" s="1"/>
  <c r="G21" i="116" s="1"/>
  <c r="G16" i="116"/>
  <c r="G17" i="116" s="1"/>
  <c r="G18" i="116" s="1"/>
  <c r="G15" i="116"/>
  <c r="F15" i="116"/>
  <c r="F16" i="116" s="1"/>
  <c r="F17" i="116" s="1"/>
  <c r="F18" i="116" s="1"/>
  <c r="F19" i="116" s="1"/>
  <c r="F20" i="116" s="1"/>
  <c r="F21" i="116" s="1"/>
  <c r="G14" i="116"/>
  <c r="F14" i="116"/>
  <c r="E14" i="116"/>
  <c r="E15" i="116" s="1"/>
  <c r="E16" i="116" s="1"/>
  <c r="E17" i="116" s="1"/>
  <c r="E18" i="116" s="1"/>
  <c r="E19" i="116" s="1"/>
  <c r="E20" i="116" s="1"/>
  <c r="E21" i="116" s="1"/>
  <c r="D14" i="116"/>
  <c r="D15" i="116" s="1"/>
  <c r="G31" i="115"/>
  <c r="G30" i="115"/>
  <c r="F30" i="115"/>
  <c r="F31" i="115" s="1"/>
  <c r="G27" i="115"/>
  <c r="G28" i="115" s="1"/>
  <c r="G29" i="115" s="1"/>
  <c r="G24" i="115"/>
  <c r="G25" i="115" s="1"/>
  <c r="G26" i="115" s="1"/>
  <c r="G23" i="115"/>
  <c r="F23" i="115"/>
  <c r="F24" i="115" s="1"/>
  <c r="F25" i="115" s="1"/>
  <c r="F26" i="115" s="1"/>
  <c r="F27" i="115" s="1"/>
  <c r="F28" i="115" s="1"/>
  <c r="F29" i="115" s="1"/>
  <c r="G22" i="115"/>
  <c r="F22" i="115"/>
  <c r="E22" i="115"/>
  <c r="E23" i="115" s="1"/>
  <c r="E24" i="115" s="1"/>
  <c r="E25" i="115" s="1"/>
  <c r="E26" i="115" s="1"/>
  <c r="E27" i="115" s="1"/>
  <c r="E28" i="115" s="1"/>
  <c r="E29" i="115" s="1"/>
  <c r="E30" i="115" s="1"/>
  <c r="E31" i="115" s="1"/>
  <c r="G19" i="115"/>
  <c r="G20" i="115" s="1"/>
  <c r="G21" i="115" s="1"/>
  <c r="G16" i="115"/>
  <c r="G17" i="115" s="1"/>
  <c r="G18" i="115" s="1"/>
  <c r="G15" i="115"/>
  <c r="F15" i="115"/>
  <c r="F16" i="115" s="1"/>
  <c r="F17" i="115" s="1"/>
  <c r="F18" i="115" s="1"/>
  <c r="F19" i="115" s="1"/>
  <c r="F20" i="115" s="1"/>
  <c r="F21" i="115" s="1"/>
  <c r="G14" i="115"/>
  <c r="F14" i="115"/>
  <c r="E14" i="115"/>
  <c r="E15" i="115" s="1"/>
  <c r="E16" i="115" s="1"/>
  <c r="E17" i="115" s="1"/>
  <c r="E18" i="115" s="1"/>
  <c r="E19" i="115" s="1"/>
  <c r="E20" i="115" s="1"/>
  <c r="E21" i="115" s="1"/>
  <c r="D14" i="115"/>
  <c r="D15" i="115" s="1"/>
  <c r="G31" i="114"/>
  <c r="G30" i="114"/>
  <c r="F30" i="114"/>
  <c r="F31" i="114" s="1"/>
  <c r="G27" i="114"/>
  <c r="G28" i="114" s="1"/>
  <c r="G29" i="114" s="1"/>
  <c r="G24" i="114"/>
  <c r="G25" i="114" s="1"/>
  <c r="G26" i="114" s="1"/>
  <c r="G23" i="114"/>
  <c r="F23" i="114"/>
  <c r="F24" i="114" s="1"/>
  <c r="F25" i="114" s="1"/>
  <c r="F26" i="114" s="1"/>
  <c r="F27" i="114" s="1"/>
  <c r="F28" i="114" s="1"/>
  <c r="F29" i="114" s="1"/>
  <c r="G22" i="114"/>
  <c r="F22" i="114"/>
  <c r="E22" i="114"/>
  <c r="E23" i="114" s="1"/>
  <c r="E24" i="114" s="1"/>
  <c r="E25" i="114" s="1"/>
  <c r="E26" i="114" s="1"/>
  <c r="E27" i="114" s="1"/>
  <c r="E28" i="114" s="1"/>
  <c r="E29" i="114" s="1"/>
  <c r="E30" i="114" s="1"/>
  <c r="E31" i="114" s="1"/>
  <c r="G19" i="114"/>
  <c r="G20" i="114" s="1"/>
  <c r="G21" i="114" s="1"/>
  <c r="G16" i="114"/>
  <c r="G17" i="114" s="1"/>
  <c r="G18" i="114" s="1"/>
  <c r="G15" i="114"/>
  <c r="F15" i="114"/>
  <c r="F16" i="114" s="1"/>
  <c r="F17" i="114" s="1"/>
  <c r="F18" i="114" s="1"/>
  <c r="F19" i="114" s="1"/>
  <c r="F20" i="114" s="1"/>
  <c r="F21" i="114" s="1"/>
  <c r="G14" i="114"/>
  <c r="F14" i="114"/>
  <c r="E14" i="114"/>
  <c r="E15" i="114" s="1"/>
  <c r="E16" i="114" s="1"/>
  <c r="E17" i="114" s="1"/>
  <c r="E18" i="114" s="1"/>
  <c r="E19" i="114" s="1"/>
  <c r="E20" i="114" s="1"/>
  <c r="E21" i="114" s="1"/>
  <c r="D14" i="114"/>
  <c r="D15" i="114" s="1"/>
  <c r="G31" i="113"/>
  <c r="G30" i="113"/>
  <c r="F30" i="113"/>
  <c r="F31" i="113" s="1"/>
  <c r="G27" i="113"/>
  <c r="G28" i="113" s="1"/>
  <c r="G29" i="113" s="1"/>
  <c r="G24" i="113"/>
  <c r="G25" i="113" s="1"/>
  <c r="G26" i="113" s="1"/>
  <c r="G23" i="113"/>
  <c r="F23" i="113"/>
  <c r="F24" i="113" s="1"/>
  <c r="F25" i="113" s="1"/>
  <c r="F26" i="113" s="1"/>
  <c r="F27" i="113" s="1"/>
  <c r="F28" i="113" s="1"/>
  <c r="F29" i="113" s="1"/>
  <c r="G22" i="113"/>
  <c r="F22" i="113"/>
  <c r="E22" i="113"/>
  <c r="E23" i="113" s="1"/>
  <c r="E24" i="113" s="1"/>
  <c r="E25" i="113" s="1"/>
  <c r="E26" i="113" s="1"/>
  <c r="E27" i="113" s="1"/>
  <c r="E28" i="113" s="1"/>
  <c r="E29" i="113" s="1"/>
  <c r="E30" i="113" s="1"/>
  <c r="E31" i="113" s="1"/>
  <c r="G19" i="113"/>
  <c r="G20" i="113" s="1"/>
  <c r="G21" i="113" s="1"/>
  <c r="G16" i="113"/>
  <c r="G17" i="113" s="1"/>
  <c r="G18" i="113" s="1"/>
  <c r="G15" i="113"/>
  <c r="F15" i="113"/>
  <c r="F16" i="113" s="1"/>
  <c r="F17" i="113" s="1"/>
  <c r="F18" i="113" s="1"/>
  <c r="F19" i="113" s="1"/>
  <c r="F20" i="113" s="1"/>
  <c r="F21" i="113" s="1"/>
  <c r="G14" i="113"/>
  <c r="F14" i="113"/>
  <c r="E14" i="113"/>
  <c r="E15" i="113" s="1"/>
  <c r="E16" i="113" s="1"/>
  <c r="E17" i="113" s="1"/>
  <c r="E18" i="113" s="1"/>
  <c r="E19" i="113" s="1"/>
  <c r="E20" i="113" s="1"/>
  <c r="E21" i="113" s="1"/>
  <c r="D14" i="113"/>
  <c r="D15" i="113" s="1"/>
  <c r="G31" i="112"/>
  <c r="G30" i="112"/>
  <c r="F30" i="112"/>
  <c r="F31" i="112" s="1"/>
  <c r="G27" i="112"/>
  <c r="G28" i="112" s="1"/>
  <c r="G29" i="112" s="1"/>
  <c r="G24" i="112"/>
  <c r="G25" i="112" s="1"/>
  <c r="G26" i="112" s="1"/>
  <c r="G23" i="112"/>
  <c r="F23" i="112"/>
  <c r="F24" i="112" s="1"/>
  <c r="F25" i="112" s="1"/>
  <c r="F26" i="112" s="1"/>
  <c r="F27" i="112" s="1"/>
  <c r="F28" i="112" s="1"/>
  <c r="F29" i="112" s="1"/>
  <c r="G22" i="112"/>
  <c r="F22" i="112"/>
  <c r="E22" i="112"/>
  <c r="E23" i="112" s="1"/>
  <c r="E24" i="112" s="1"/>
  <c r="E25" i="112" s="1"/>
  <c r="E26" i="112" s="1"/>
  <c r="E27" i="112" s="1"/>
  <c r="E28" i="112" s="1"/>
  <c r="E29" i="112" s="1"/>
  <c r="E30" i="112" s="1"/>
  <c r="E31" i="112" s="1"/>
  <c r="G19" i="112"/>
  <c r="G20" i="112" s="1"/>
  <c r="G21" i="112" s="1"/>
  <c r="G16" i="112"/>
  <c r="G17" i="112" s="1"/>
  <c r="G18" i="112" s="1"/>
  <c r="G15" i="112"/>
  <c r="F15" i="112"/>
  <c r="F16" i="112" s="1"/>
  <c r="F17" i="112" s="1"/>
  <c r="F18" i="112" s="1"/>
  <c r="F19" i="112" s="1"/>
  <c r="F20" i="112" s="1"/>
  <c r="F21" i="112" s="1"/>
  <c r="G14" i="112"/>
  <c r="F14" i="112"/>
  <c r="E14" i="112"/>
  <c r="E15" i="112" s="1"/>
  <c r="E16" i="112" s="1"/>
  <c r="E17" i="112" s="1"/>
  <c r="E18" i="112" s="1"/>
  <c r="E19" i="112" s="1"/>
  <c r="E20" i="112" s="1"/>
  <c r="E21" i="112" s="1"/>
  <c r="D14" i="112"/>
  <c r="D15" i="112" s="1"/>
  <c r="G14" i="111"/>
  <c r="F14" i="111"/>
  <c r="E14" i="111"/>
  <c r="D14" i="111"/>
  <c r="G31" i="159"/>
  <c r="G30" i="159"/>
  <c r="F30" i="159"/>
  <c r="F31" i="159" s="1"/>
  <c r="G27" i="159"/>
  <c r="G28" i="159" s="1"/>
  <c r="G29" i="159" s="1"/>
  <c r="G24" i="159"/>
  <c r="G25" i="159" s="1"/>
  <c r="G26" i="159" s="1"/>
  <c r="G23" i="159"/>
  <c r="F23" i="159"/>
  <c r="F24" i="159" s="1"/>
  <c r="F25" i="159" s="1"/>
  <c r="F26" i="159" s="1"/>
  <c r="F27" i="159" s="1"/>
  <c r="F28" i="159" s="1"/>
  <c r="F29" i="159" s="1"/>
  <c r="G22" i="159"/>
  <c r="F22" i="159"/>
  <c r="E22" i="159"/>
  <c r="E23" i="159" s="1"/>
  <c r="E24" i="159" s="1"/>
  <c r="E25" i="159" s="1"/>
  <c r="E26" i="159" s="1"/>
  <c r="E27" i="159" s="1"/>
  <c r="E28" i="159" s="1"/>
  <c r="E29" i="159" s="1"/>
  <c r="E30" i="159" s="1"/>
  <c r="E31" i="159" s="1"/>
  <c r="G19" i="159"/>
  <c r="G20" i="159" s="1"/>
  <c r="G21" i="159" s="1"/>
  <c r="G16" i="159"/>
  <c r="G17" i="159" s="1"/>
  <c r="G18" i="159" s="1"/>
  <c r="G15" i="159"/>
  <c r="F15" i="159"/>
  <c r="F16" i="159" s="1"/>
  <c r="F17" i="159" s="1"/>
  <c r="F18" i="159" s="1"/>
  <c r="F19" i="159" s="1"/>
  <c r="F20" i="159" s="1"/>
  <c r="F21" i="159" s="1"/>
  <c r="G14" i="159"/>
  <c r="F14" i="159"/>
  <c r="E14" i="159"/>
  <c r="E15" i="159" s="1"/>
  <c r="E16" i="159" s="1"/>
  <c r="E17" i="159" s="1"/>
  <c r="E18" i="159" s="1"/>
  <c r="E19" i="159" s="1"/>
  <c r="E20" i="159" s="1"/>
  <c r="E21" i="159" s="1"/>
  <c r="D14" i="159"/>
  <c r="D15" i="159" s="1"/>
  <c r="G31" i="158"/>
  <c r="G30" i="158"/>
  <c r="F30" i="158"/>
  <c r="F31" i="158" s="1"/>
  <c r="G27" i="158"/>
  <c r="G28" i="158" s="1"/>
  <c r="G29" i="158" s="1"/>
  <c r="G24" i="158"/>
  <c r="G25" i="158" s="1"/>
  <c r="G26" i="158" s="1"/>
  <c r="G23" i="158"/>
  <c r="F23" i="158"/>
  <c r="F24" i="158" s="1"/>
  <c r="F25" i="158" s="1"/>
  <c r="F26" i="158" s="1"/>
  <c r="F27" i="158" s="1"/>
  <c r="F28" i="158" s="1"/>
  <c r="F29" i="158" s="1"/>
  <c r="G22" i="158"/>
  <c r="F22" i="158"/>
  <c r="E22" i="158"/>
  <c r="E23" i="158" s="1"/>
  <c r="E24" i="158" s="1"/>
  <c r="E25" i="158" s="1"/>
  <c r="E26" i="158" s="1"/>
  <c r="E27" i="158" s="1"/>
  <c r="E28" i="158" s="1"/>
  <c r="E29" i="158" s="1"/>
  <c r="E30" i="158" s="1"/>
  <c r="E31" i="158" s="1"/>
  <c r="G19" i="158"/>
  <c r="G20" i="158" s="1"/>
  <c r="G21" i="158" s="1"/>
  <c r="G16" i="158"/>
  <c r="G17" i="158" s="1"/>
  <c r="G18" i="158" s="1"/>
  <c r="G15" i="158"/>
  <c r="F15" i="158"/>
  <c r="F16" i="158" s="1"/>
  <c r="F17" i="158" s="1"/>
  <c r="F18" i="158" s="1"/>
  <c r="F19" i="158" s="1"/>
  <c r="F20" i="158" s="1"/>
  <c r="F21" i="158" s="1"/>
  <c r="G14" i="158"/>
  <c r="F14" i="158"/>
  <c r="E14" i="158"/>
  <c r="E15" i="158" s="1"/>
  <c r="E16" i="158" s="1"/>
  <c r="E17" i="158" s="1"/>
  <c r="E18" i="158" s="1"/>
  <c r="E19" i="158" s="1"/>
  <c r="E20" i="158" s="1"/>
  <c r="E21" i="158" s="1"/>
  <c r="D14" i="158"/>
  <c r="D15" i="158" s="1"/>
  <c r="G31" i="157"/>
  <c r="G30" i="157"/>
  <c r="F30" i="157"/>
  <c r="F31" i="157" s="1"/>
  <c r="G27" i="157"/>
  <c r="G28" i="157" s="1"/>
  <c r="G29" i="157" s="1"/>
  <c r="G24" i="157"/>
  <c r="G25" i="157" s="1"/>
  <c r="G26" i="157" s="1"/>
  <c r="G23" i="157"/>
  <c r="F23" i="157"/>
  <c r="F24" i="157" s="1"/>
  <c r="F25" i="157" s="1"/>
  <c r="F26" i="157" s="1"/>
  <c r="F27" i="157" s="1"/>
  <c r="F28" i="157" s="1"/>
  <c r="F29" i="157" s="1"/>
  <c r="G22" i="157"/>
  <c r="F22" i="157"/>
  <c r="E22" i="157"/>
  <c r="E23" i="157" s="1"/>
  <c r="E24" i="157" s="1"/>
  <c r="E25" i="157" s="1"/>
  <c r="E26" i="157" s="1"/>
  <c r="E27" i="157" s="1"/>
  <c r="E28" i="157" s="1"/>
  <c r="E29" i="157" s="1"/>
  <c r="E30" i="157" s="1"/>
  <c r="E31" i="157" s="1"/>
  <c r="G19" i="157"/>
  <c r="G20" i="157" s="1"/>
  <c r="G21" i="157" s="1"/>
  <c r="G16" i="157"/>
  <c r="G17" i="157" s="1"/>
  <c r="G18" i="157" s="1"/>
  <c r="G15" i="157"/>
  <c r="F15" i="157"/>
  <c r="F16" i="157" s="1"/>
  <c r="F17" i="157" s="1"/>
  <c r="F18" i="157" s="1"/>
  <c r="F19" i="157" s="1"/>
  <c r="F20" i="157" s="1"/>
  <c r="F21" i="157" s="1"/>
  <c r="G14" i="157"/>
  <c r="F14" i="157"/>
  <c r="E14" i="157"/>
  <c r="E15" i="157" s="1"/>
  <c r="E16" i="157" s="1"/>
  <c r="E17" i="157" s="1"/>
  <c r="E18" i="157" s="1"/>
  <c r="E19" i="157" s="1"/>
  <c r="E20" i="157" s="1"/>
  <c r="E21" i="157" s="1"/>
  <c r="D14" i="157"/>
  <c r="D15" i="157" s="1"/>
  <c r="G31" i="156"/>
  <c r="G30" i="156"/>
  <c r="F30" i="156"/>
  <c r="F31" i="156" s="1"/>
  <c r="G27" i="156"/>
  <c r="G28" i="156" s="1"/>
  <c r="G29" i="156" s="1"/>
  <c r="G24" i="156"/>
  <c r="G25" i="156" s="1"/>
  <c r="G26" i="156" s="1"/>
  <c r="G23" i="156"/>
  <c r="F23" i="156"/>
  <c r="F24" i="156" s="1"/>
  <c r="F25" i="156" s="1"/>
  <c r="F26" i="156" s="1"/>
  <c r="F27" i="156" s="1"/>
  <c r="F28" i="156" s="1"/>
  <c r="F29" i="156" s="1"/>
  <c r="G22" i="156"/>
  <c r="F22" i="156"/>
  <c r="E22" i="156"/>
  <c r="E23" i="156" s="1"/>
  <c r="E24" i="156" s="1"/>
  <c r="E25" i="156" s="1"/>
  <c r="E26" i="156" s="1"/>
  <c r="E27" i="156" s="1"/>
  <c r="E28" i="156" s="1"/>
  <c r="E29" i="156" s="1"/>
  <c r="E30" i="156" s="1"/>
  <c r="E31" i="156" s="1"/>
  <c r="G19" i="156"/>
  <c r="G20" i="156" s="1"/>
  <c r="G21" i="156" s="1"/>
  <c r="G16" i="156"/>
  <c r="G17" i="156" s="1"/>
  <c r="G18" i="156" s="1"/>
  <c r="G15" i="156"/>
  <c r="F15" i="156"/>
  <c r="F16" i="156" s="1"/>
  <c r="F17" i="156" s="1"/>
  <c r="F18" i="156" s="1"/>
  <c r="F19" i="156" s="1"/>
  <c r="F20" i="156" s="1"/>
  <c r="F21" i="156" s="1"/>
  <c r="G14" i="156"/>
  <c r="F14" i="156"/>
  <c r="E14" i="156"/>
  <c r="E15" i="156" s="1"/>
  <c r="E16" i="156" s="1"/>
  <c r="E17" i="156" s="1"/>
  <c r="E18" i="156" s="1"/>
  <c r="E19" i="156" s="1"/>
  <c r="E20" i="156" s="1"/>
  <c r="E21" i="156" s="1"/>
  <c r="D14" i="156"/>
  <c r="D15" i="156" s="1"/>
  <c r="G31" i="155"/>
  <c r="G30" i="155"/>
  <c r="F30" i="155"/>
  <c r="F31" i="155" s="1"/>
  <c r="G27" i="155"/>
  <c r="G28" i="155" s="1"/>
  <c r="G29" i="155" s="1"/>
  <c r="G24" i="155"/>
  <c r="G25" i="155" s="1"/>
  <c r="G26" i="155" s="1"/>
  <c r="G23" i="155"/>
  <c r="F23" i="155"/>
  <c r="F24" i="155" s="1"/>
  <c r="F25" i="155" s="1"/>
  <c r="F26" i="155" s="1"/>
  <c r="F27" i="155" s="1"/>
  <c r="F28" i="155" s="1"/>
  <c r="F29" i="155" s="1"/>
  <c r="G22" i="155"/>
  <c r="F22" i="155"/>
  <c r="E22" i="155"/>
  <c r="E23" i="155" s="1"/>
  <c r="E24" i="155" s="1"/>
  <c r="E25" i="155" s="1"/>
  <c r="E26" i="155" s="1"/>
  <c r="E27" i="155" s="1"/>
  <c r="E28" i="155" s="1"/>
  <c r="E29" i="155" s="1"/>
  <c r="E30" i="155" s="1"/>
  <c r="E31" i="155" s="1"/>
  <c r="G19" i="155"/>
  <c r="G20" i="155" s="1"/>
  <c r="G21" i="155" s="1"/>
  <c r="G16" i="155"/>
  <c r="G17" i="155" s="1"/>
  <c r="G18" i="155" s="1"/>
  <c r="G15" i="155"/>
  <c r="F15" i="155"/>
  <c r="F16" i="155" s="1"/>
  <c r="F17" i="155" s="1"/>
  <c r="F18" i="155" s="1"/>
  <c r="F19" i="155" s="1"/>
  <c r="F20" i="155" s="1"/>
  <c r="F21" i="155" s="1"/>
  <c r="G14" i="155"/>
  <c r="F14" i="155"/>
  <c r="E14" i="155"/>
  <c r="E15" i="155" s="1"/>
  <c r="E16" i="155" s="1"/>
  <c r="E17" i="155" s="1"/>
  <c r="E18" i="155" s="1"/>
  <c r="E19" i="155" s="1"/>
  <c r="E20" i="155" s="1"/>
  <c r="E21" i="155" s="1"/>
  <c r="D14" i="155"/>
  <c r="D15" i="155" s="1"/>
  <c r="G31" i="154"/>
  <c r="G30" i="154"/>
  <c r="F30" i="154"/>
  <c r="F31" i="154" s="1"/>
  <c r="G27" i="154"/>
  <c r="G28" i="154" s="1"/>
  <c r="G29" i="154" s="1"/>
  <c r="G24" i="154"/>
  <c r="G25" i="154" s="1"/>
  <c r="G26" i="154" s="1"/>
  <c r="G23" i="154"/>
  <c r="F23" i="154"/>
  <c r="F24" i="154" s="1"/>
  <c r="F25" i="154" s="1"/>
  <c r="F26" i="154" s="1"/>
  <c r="F27" i="154" s="1"/>
  <c r="F28" i="154" s="1"/>
  <c r="F29" i="154" s="1"/>
  <c r="G22" i="154"/>
  <c r="F22" i="154"/>
  <c r="E22" i="154"/>
  <c r="E23" i="154" s="1"/>
  <c r="E24" i="154" s="1"/>
  <c r="E25" i="154" s="1"/>
  <c r="E26" i="154" s="1"/>
  <c r="E27" i="154" s="1"/>
  <c r="E28" i="154" s="1"/>
  <c r="E29" i="154" s="1"/>
  <c r="E30" i="154" s="1"/>
  <c r="E31" i="154" s="1"/>
  <c r="G19" i="154"/>
  <c r="G20" i="154" s="1"/>
  <c r="G21" i="154" s="1"/>
  <c r="G16" i="154"/>
  <c r="G17" i="154" s="1"/>
  <c r="G18" i="154" s="1"/>
  <c r="G15" i="154"/>
  <c r="F15" i="154"/>
  <c r="F16" i="154" s="1"/>
  <c r="F17" i="154" s="1"/>
  <c r="F18" i="154" s="1"/>
  <c r="F19" i="154" s="1"/>
  <c r="F20" i="154" s="1"/>
  <c r="F21" i="154" s="1"/>
  <c r="G14" i="154"/>
  <c r="F14" i="154"/>
  <c r="E14" i="154"/>
  <c r="E15" i="154" s="1"/>
  <c r="E16" i="154" s="1"/>
  <c r="E17" i="154" s="1"/>
  <c r="E18" i="154" s="1"/>
  <c r="E19" i="154" s="1"/>
  <c r="E20" i="154" s="1"/>
  <c r="E21" i="154" s="1"/>
  <c r="D14" i="154"/>
  <c r="D15" i="154" s="1"/>
  <c r="G31" i="153"/>
  <c r="G30" i="153"/>
  <c r="F30" i="153"/>
  <c r="F31" i="153" s="1"/>
  <c r="G27" i="153"/>
  <c r="G28" i="153" s="1"/>
  <c r="G29" i="153" s="1"/>
  <c r="G24" i="153"/>
  <c r="G25" i="153" s="1"/>
  <c r="G26" i="153" s="1"/>
  <c r="G23" i="153"/>
  <c r="F23" i="153"/>
  <c r="F24" i="153" s="1"/>
  <c r="F25" i="153" s="1"/>
  <c r="F26" i="153" s="1"/>
  <c r="F27" i="153" s="1"/>
  <c r="F28" i="153" s="1"/>
  <c r="F29" i="153" s="1"/>
  <c r="G22" i="153"/>
  <c r="F22" i="153"/>
  <c r="E22" i="153"/>
  <c r="E23" i="153" s="1"/>
  <c r="E24" i="153" s="1"/>
  <c r="E25" i="153" s="1"/>
  <c r="E26" i="153" s="1"/>
  <c r="E27" i="153" s="1"/>
  <c r="E28" i="153" s="1"/>
  <c r="E29" i="153" s="1"/>
  <c r="E30" i="153" s="1"/>
  <c r="E31" i="153" s="1"/>
  <c r="G19" i="153"/>
  <c r="G20" i="153" s="1"/>
  <c r="G21" i="153" s="1"/>
  <c r="G16" i="153"/>
  <c r="G17" i="153" s="1"/>
  <c r="G18" i="153" s="1"/>
  <c r="G15" i="153"/>
  <c r="F15" i="153"/>
  <c r="F16" i="153" s="1"/>
  <c r="F17" i="153" s="1"/>
  <c r="F18" i="153" s="1"/>
  <c r="F19" i="153" s="1"/>
  <c r="F20" i="153" s="1"/>
  <c r="F21" i="153" s="1"/>
  <c r="G14" i="153"/>
  <c r="F14" i="153"/>
  <c r="E14" i="153"/>
  <c r="E15" i="153" s="1"/>
  <c r="E16" i="153" s="1"/>
  <c r="E17" i="153" s="1"/>
  <c r="E18" i="153" s="1"/>
  <c r="E19" i="153" s="1"/>
  <c r="E20" i="153" s="1"/>
  <c r="E21" i="153" s="1"/>
  <c r="D14" i="153"/>
  <c r="D15" i="153" s="1"/>
  <c r="G31" i="152"/>
  <c r="G30" i="152"/>
  <c r="F30" i="152"/>
  <c r="F31" i="152" s="1"/>
  <c r="G27" i="152"/>
  <c r="G28" i="152" s="1"/>
  <c r="G29" i="152" s="1"/>
  <c r="G24" i="152"/>
  <c r="G25" i="152" s="1"/>
  <c r="G26" i="152" s="1"/>
  <c r="G23" i="152"/>
  <c r="F23" i="152"/>
  <c r="F24" i="152" s="1"/>
  <c r="F25" i="152" s="1"/>
  <c r="F26" i="152" s="1"/>
  <c r="F27" i="152" s="1"/>
  <c r="F28" i="152" s="1"/>
  <c r="F29" i="152" s="1"/>
  <c r="G22" i="152"/>
  <c r="F22" i="152"/>
  <c r="E22" i="152"/>
  <c r="E23" i="152" s="1"/>
  <c r="E24" i="152" s="1"/>
  <c r="E25" i="152" s="1"/>
  <c r="E26" i="152" s="1"/>
  <c r="E27" i="152" s="1"/>
  <c r="E28" i="152" s="1"/>
  <c r="E29" i="152" s="1"/>
  <c r="E30" i="152" s="1"/>
  <c r="E31" i="152" s="1"/>
  <c r="G19" i="152"/>
  <c r="G20" i="152" s="1"/>
  <c r="G21" i="152" s="1"/>
  <c r="G16" i="152"/>
  <c r="G17" i="152" s="1"/>
  <c r="G18" i="152" s="1"/>
  <c r="G15" i="152"/>
  <c r="F15" i="152"/>
  <c r="F16" i="152" s="1"/>
  <c r="F17" i="152" s="1"/>
  <c r="F18" i="152" s="1"/>
  <c r="F19" i="152" s="1"/>
  <c r="F20" i="152" s="1"/>
  <c r="F21" i="152" s="1"/>
  <c r="G14" i="152"/>
  <c r="F14" i="152"/>
  <c r="E14" i="152"/>
  <c r="E15" i="152" s="1"/>
  <c r="E16" i="152" s="1"/>
  <c r="E17" i="152" s="1"/>
  <c r="E18" i="152" s="1"/>
  <c r="E19" i="152" s="1"/>
  <c r="E20" i="152" s="1"/>
  <c r="E21" i="152" s="1"/>
  <c r="D14" i="152"/>
  <c r="D15" i="152" s="1"/>
  <c r="G31" i="151"/>
  <c r="G30" i="151"/>
  <c r="F30" i="151"/>
  <c r="F31" i="151" s="1"/>
  <c r="G27" i="151"/>
  <c r="G28" i="151" s="1"/>
  <c r="G29" i="151" s="1"/>
  <c r="G24" i="151"/>
  <c r="G25" i="151" s="1"/>
  <c r="G26" i="151" s="1"/>
  <c r="G23" i="151"/>
  <c r="F23" i="151"/>
  <c r="F24" i="151" s="1"/>
  <c r="F25" i="151" s="1"/>
  <c r="F26" i="151" s="1"/>
  <c r="F27" i="151" s="1"/>
  <c r="F28" i="151" s="1"/>
  <c r="F29" i="151" s="1"/>
  <c r="G22" i="151"/>
  <c r="F22" i="151"/>
  <c r="E22" i="151"/>
  <c r="E23" i="151" s="1"/>
  <c r="E24" i="151" s="1"/>
  <c r="E25" i="151" s="1"/>
  <c r="E26" i="151" s="1"/>
  <c r="E27" i="151" s="1"/>
  <c r="E28" i="151" s="1"/>
  <c r="E29" i="151" s="1"/>
  <c r="E30" i="151" s="1"/>
  <c r="E31" i="151" s="1"/>
  <c r="G19" i="151"/>
  <c r="G20" i="151" s="1"/>
  <c r="G21" i="151" s="1"/>
  <c r="G16" i="151"/>
  <c r="G17" i="151" s="1"/>
  <c r="G18" i="151" s="1"/>
  <c r="G15" i="151"/>
  <c r="F15" i="151"/>
  <c r="F16" i="151" s="1"/>
  <c r="F17" i="151" s="1"/>
  <c r="F18" i="151" s="1"/>
  <c r="F19" i="151" s="1"/>
  <c r="F20" i="151" s="1"/>
  <c r="F21" i="151" s="1"/>
  <c r="G14" i="151"/>
  <c r="F14" i="151"/>
  <c r="E14" i="151"/>
  <c r="E15" i="151" s="1"/>
  <c r="E16" i="151" s="1"/>
  <c r="E17" i="151" s="1"/>
  <c r="E18" i="151" s="1"/>
  <c r="E19" i="151" s="1"/>
  <c r="E20" i="151" s="1"/>
  <c r="E21" i="151" s="1"/>
  <c r="D14" i="151"/>
  <c r="D15" i="151" s="1"/>
  <c r="G31" i="150"/>
  <c r="G30" i="150"/>
  <c r="F30" i="150"/>
  <c r="F31" i="150" s="1"/>
  <c r="G27" i="150"/>
  <c r="G28" i="150" s="1"/>
  <c r="G29" i="150" s="1"/>
  <c r="G24" i="150"/>
  <c r="G25" i="150" s="1"/>
  <c r="G26" i="150" s="1"/>
  <c r="G23" i="150"/>
  <c r="F23" i="150"/>
  <c r="F24" i="150" s="1"/>
  <c r="F25" i="150" s="1"/>
  <c r="F26" i="150" s="1"/>
  <c r="F27" i="150" s="1"/>
  <c r="F28" i="150" s="1"/>
  <c r="F29" i="150" s="1"/>
  <c r="G22" i="150"/>
  <c r="F22" i="150"/>
  <c r="E22" i="150"/>
  <c r="E23" i="150" s="1"/>
  <c r="E24" i="150" s="1"/>
  <c r="E25" i="150" s="1"/>
  <c r="E26" i="150" s="1"/>
  <c r="E27" i="150" s="1"/>
  <c r="E28" i="150" s="1"/>
  <c r="E29" i="150" s="1"/>
  <c r="E30" i="150" s="1"/>
  <c r="E31" i="150" s="1"/>
  <c r="G19" i="150"/>
  <c r="G20" i="150" s="1"/>
  <c r="G21" i="150" s="1"/>
  <c r="G16" i="150"/>
  <c r="G17" i="150" s="1"/>
  <c r="G18" i="150" s="1"/>
  <c r="G15" i="150"/>
  <c r="F15" i="150"/>
  <c r="F16" i="150" s="1"/>
  <c r="F17" i="150" s="1"/>
  <c r="F18" i="150" s="1"/>
  <c r="F19" i="150" s="1"/>
  <c r="F20" i="150" s="1"/>
  <c r="F21" i="150" s="1"/>
  <c r="G14" i="150"/>
  <c r="F14" i="150"/>
  <c r="E14" i="150"/>
  <c r="E15" i="150" s="1"/>
  <c r="E16" i="150" s="1"/>
  <c r="E17" i="150" s="1"/>
  <c r="E18" i="150" s="1"/>
  <c r="E19" i="150" s="1"/>
  <c r="E20" i="150" s="1"/>
  <c r="E21" i="150" s="1"/>
  <c r="D14" i="150"/>
  <c r="D15" i="150" s="1"/>
  <c r="G31" i="149"/>
  <c r="G30" i="149"/>
  <c r="F30" i="149"/>
  <c r="F31" i="149" s="1"/>
  <c r="G27" i="149"/>
  <c r="G28" i="149" s="1"/>
  <c r="G29" i="149" s="1"/>
  <c r="G24" i="149"/>
  <c r="G25" i="149" s="1"/>
  <c r="G26" i="149" s="1"/>
  <c r="G23" i="149"/>
  <c r="F23" i="149"/>
  <c r="F24" i="149" s="1"/>
  <c r="F25" i="149" s="1"/>
  <c r="F26" i="149" s="1"/>
  <c r="F27" i="149" s="1"/>
  <c r="F28" i="149" s="1"/>
  <c r="F29" i="149" s="1"/>
  <c r="G22" i="149"/>
  <c r="F22" i="149"/>
  <c r="E22" i="149"/>
  <c r="E23" i="149" s="1"/>
  <c r="E24" i="149" s="1"/>
  <c r="E25" i="149" s="1"/>
  <c r="E26" i="149" s="1"/>
  <c r="E27" i="149" s="1"/>
  <c r="E28" i="149" s="1"/>
  <c r="E29" i="149" s="1"/>
  <c r="E30" i="149" s="1"/>
  <c r="E31" i="149" s="1"/>
  <c r="G19" i="149"/>
  <c r="G20" i="149" s="1"/>
  <c r="G21" i="149" s="1"/>
  <c r="G16" i="149"/>
  <c r="G17" i="149" s="1"/>
  <c r="G18" i="149" s="1"/>
  <c r="G15" i="149"/>
  <c r="F15" i="149"/>
  <c r="F16" i="149" s="1"/>
  <c r="F17" i="149" s="1"/>
  <c r="F18" i="149" s="1"/>
  <c r="F19" i="149" s="1"/>
  <c r="F20" i="149" s="1"/>
  <c r="F21" i="149" s="1"/>
  <c r="G14" i="149"/>
  <c r="F14" i="149"/>
  <c r="E14" i="149"/>
  <c r="E15" i="149" s="1"/>
  <c r="E16" i="149" s="1"/>
  <c r="E17" i="149" s="1"/>
  <c r="E18" i="149" s="1"/>
  <c r="E19" i="149" s="1"/>
  <c r="E20" i="149" s="1"/>
  <c r="E21" i="149" s="1"/>
  <c r="D14" i="149"/>
  <c r="D15" i="149" s="1"/>
  <c r="G31" i="148"/>
  <c r="G30" i="148"/>
  <c r="F30" i="148"/>
  <c r="F31" i="148" s="1"/>
  <c r="G27" i="148"/>
  <c r="G28" i="148" s="1"/>
  <c r="G29" i="148" s="1"/>
  <c r="G24" i="148"/>
  <c r="G25" i="148" s="1"/>
  <c r="G26" i="148" s="1"/>
  <c r="G23" i="148"/>
  <c r="F23" i="148"/>
  <c r="F24" i="148" s="1"/>
  <c r="F25" i="148" s="1"/>
  <c r="F26" i="148" s="1"/>
  <c r="F27" i="148" s="1"/>
  <c r="F28" i="148" s="1"/>
  <c r="F29" i="148" s="1"/>
  <c r="G22" i="148"/>
  <c r="F22" i="148"/>
  <c r="E22" i="148"/>
  <c r="E23" i="148" s="1"/>
  <c r="E24" i="148" s="1"/>
  <c r="E25" i="148" s="1"/>
  <c r="E26" i="148" s="1"/>
  <c r="E27" i="148" s="1"/>
  <c r="E28" i="148" s="1"/>
  <c r="E29" i="148" s="1"/>
  <c r="E30" i="148" s="1"/>
  <c r="E31" i="148" s="1"/>
  <c r="G19" i="148"/>
  <c r="G20" i="148" s="1"/>
  <c r="G21" i="148" s="1"/>
  <c r="G16" i="148"/>
  <c r="G17" i="148" s="1"/>
  <c r="G18" i="148" s="1"/>
  <c r="G15" i="148"/>
  <c r="F15" i="148"/>
  <c r="F16" i="148" s="1"/>
  <c r="F17" i="148" s="1"/>
  <c r="F18" i="148" s="1"/>
  <c r="F19" i="148" s="1"/>
  <c r="F20" i="148" s="1"/>
  <c r="F21" i="148" s="1"/>
  <c r="G14" i="148"/>
  <c r="F14" i="148"/>
  <c r="E14" i="148"/>
  <c r="E15" i="148" s="1"/>
  <c r="E16" i="148" s="1"/>
  <c r="E17" i="148" s="1"/>
  <c r="E18" i="148" s="1"/>
  <c r="E19" i="148" s="1"/>
  <c r="E20" i="148" s="1"/>
  <c r="E21" i="148" s="1"/>
  <c r="D14" i="148"/>
  <c r="D15" i="148" s="1"/>
  <c r="G31" i="147"/>
  <c r="G30" i="147"/>
  <c r="F30" i="147"/>
  <c r="F31" i="147" s="1"/>
  <c r="G27" i="147"/>
  <c r="G28" i="147" s="1"/>
  <c r="G29" i="147" s="1"/>
  <c r="G24" i="147"/>
  <c r="G25" i="147" s="1"/>
  <c r="G26" i="147" s="1"/>
  <c r="G23" i="147"/>
  <c r="F23" i="147"/>
  <c r="F24" i="147" s="1"/>
  <c r="F25" i="147" s="1"/>
  <c r="F26" i="147" s="1"/>
  <c r="F27" i="147" s="1"/>
  <c r="F28" i="147" s="1"/>
  <c r="F29" i="147" s="1"/>
  <c r="G22" i="147"/>
  <c r="F22" i="147"/>
  <c r="E22" i="147"/>
  <c r="E23" i="147" s="1"/>
  <c r="E24" i="147" s="1"/>
  <c r="E25" i="147" s="1"/>
  <c r="E26" i="147" s="1"/>
  <c r="E27" i="147" s="1"/>
  <c r="E28" i="147" s="1"/>
  <c r="E29" i="147" s="1"/>
  <c r="E30" i="147" s="1"/>
  <c r="E31" i="147" s="1"/>
  <c r="G19" i="147"/>
  <c r="G20" i="147" s="1"/>
  <c r="G21" i="147" s="1"/>
  <c r="G16" i="147"/>
  <c r="G17" i="147" s="1"/>
  <c r="G18" i="147" s="1"/>
  <c r="G15" i="147"/>
  <c r="F15" i="147"/>
  <c r="F16" i="147" s="1"/>
  <c r="F17" i="147" s="1"/>
  <c r="F18" i="147" s="1"/>
  <c r="F19" i="147" s="1"/>
  <c r="F20" i="147" s="1"/>
  <c r="F21" i="147" s="1"/>
  <c r="G14" i="147"/>
  <c r="F14" i="147"/>
  <c r="E14" i="147"/>
  <c r="E15" i="147" s="1"/>
  <c r="E16" i="147" s="1"/>
  <c r="E17" i="147" s="1"/>
  <c r="E18" i="147" s="1"/>
  <c r="E19" i="147" s="1"/>
  <c r="E20" i="147" s="1"/>
  <c r="E21" i="147" s="1"/>
  <c r="D14" i="147"/>
  <c r="D15" i="147" s="1"/>
  <c r="G31" i="146"/>
  <c r="G30" i="146"/>
  <c r="F30" i="146"/>
  <c r="F31" i="146" s="1"/>
  <c r="G27" i="146"/>
  <c r="G28" i="146" s="1"/>
  <c r="G29" i="146" s="1"/>
  <c r="G24" i="146"/>
  <c r="G25" i="146" s="1"/>
  <c r="G26" i="146" s="1"/>
  <c r="G23" i="146"/>
  <c r="F23" i="146"/>
  <c r="F24" i="146" s="1"/>
  <c r="F25" i="146" s="1"/>
  <c r="F26" i="146" s="1"/>
  <c r="F27" i="146" s="1"/>
  <c r="F28" i="146" s="1"/>
  <c r="F29" i="146" s="1"/>
  <c r="G22" i="146"/>
  <c r="F22" i="146"/>
  <c r="E22" i="146"/>
  <c r="E23" i="146" s="1"/>
  <c r="E24" i="146" s="1"/>
  <c r="E25" i="146" s="1"/>
  <c r="E26" i="146" s="1"/>
  <c r="E27" i="146" s="1"/>
  <c r="E28" i="146" s="1"/>
  <c r="E29" i="146" s="1"/>
  <c r="E30" i="146" s="1"/>
  <c r="E31" i="146" s="1"/>
  <c r="G19" i="146"/>
  <c r="G20" i="146" s="1"/>
  <c r="G21" i="146" s="1"/>
  <c r="G16" i="146"/>
  <c r="G17" i="146" s="1"/>
  <c r="G18" i="146" s="1"/>
  <c r="G15" i="146"/>
  <c r="F15" i="146"/>
  <c r="F16" i="146" s="1"/>
  <c r="F17" i="146" s="1"/>
  <c r="F18" i="146" s="1"/>
  <c r="F19" i="146" s="1"/>
  <c r="F20" i="146" s="1"/>
  <c r="F21" i="146" s="1"/>
  <c r="G14" i="146"/>
  <c r="F14" i="146"/>
  <c r="E14" i="146"/>
  <c r="E15" i="146" s="1"/>
  <c r="E16" i="146" s="1"/>
  <c r="E17" i="146" s="1"/>
  <c r="E18" i="146" s="1"/>
  <c r="E19" i="146" s="1"/>
  <c r="E20" i="146" s="1"/>
  <c r="E21" i="146" s="1"/>
  <c r="D14" i="146"/>
  <c r="D15" i="146" s="1"/>
  <c r="G31" i="145"/>
  <c r="G30" i="145"/>
  <c r="F30" i="145"/>
  <c r="F31" i="145" s="1"/>
  <c r="G27" i="145"/>
  <c r="G28" i="145" s="1"/>
  <c r="G29" i="145" s="1"/>
  <c r="G24" i="145"/>
  <c r="G25" i="145" s="1"/>
  <c r="G26" i="145" s="1"/>
  <c r="G23" i="145"/>
  <c r="F23" i="145"/>
  <c r="F24" i="145" s="1"/>
  <c r="F25" i="145" s="1"/>
  <c r="F26" i="145" s="1"/>
  <c r="F27" i="145" s="1"/>
  <c r="F28" i="145" s="1"/>
  <c r="F29" i="145" s="1"/>
  <c r="G22" i="145"/>
  <c r="F22" i="145"/>
  <c r="E22" i="145"/>
  <c r="E23" i="145" s="1"/>
  <c r="E24" i="145" s="1"/>
  <c r="E25" i="145" s="1"/>
  <c r="E26" i="145" s="1"/>
  <c r="E27" i="145" s="1"/>
  <c r="E28" i="145" s="1"/>
  <c r="E29" i="145" s="1"/>
  <c r="E30" i="145" s="1"/>
  <c r="E31" i="145" s="1"/>
  <c r="G19" i="145"/>
  <c r="G20" i="145" s="1"/>
  <c r="G21" i="145" s="1"/>
  <c r="G16" i="145"/>
  <c r="G17" i="145" s="1"/>
  <c r="G18" i="145" s="1"/>
  <c r="G15" i="145"/>
  <c r="F15" i="145"/>
  <c r="F16" i="145" s="1"/>
  <c r="F17" i="145" s="1"/>
  <c r="F18" i="145" s="1"/>
  <c r="F19" i="145" s="1"/>
  <c r="F20" i="145" s="1"/>
  <c r="F21" i="145" s="1"/>
  <c r="G14" i="145"/>
  <c r="F14" i="145"/>
  <c r="E14" i="145"/>
  <c r="E15" i="145" s="1"/>
  <c r="E16" i="145" s="1"/>
  <c r="E17" i="145" s="1"/>
  <c r="E18" i="145" s="1"/>
  <c r="E19" i="145" s="1"/>
  <c r="E20" i="145" s="1"/>
  <c r="E21" i="145" s="1"/>
  <c r="D14" i="145"/>
  <c r="D15" i="145" s="1"/>
  <c r="G31" i="144"/>
  <c r="G30" i="144"/>
  <c r="F30" i="144"/>
  <c r="F31" i="144" s="1"/>
  <c r="G27" i="144"/>
  <c r="G28" i="144" s="1"/>
  <c r="G29" i="144" s="1"/>
  <c r="G24" i="144"/>
  <c r="G25" i="144" s="1"/>
  <c r="G26" i="144" s="1"/>
  <c r="G23" i="144"/>
  <c r="F23" i="144"/>
  <c r="F24" i="144" s="1"/>
  <c r="F25" i="144" s="1"/>
  <c r="F26" i="144" s="1"/>
  <c r="F27" i="144" s="1"/>
  <c r="F28" i="144" s="1"/>
  <c r="F29" i="144" s="1"/>
  <c r="G22" i="144"/>
  <c r="F22" i="144"/>
  <c r="E22" i="144"/>
  <c r="E23" i="144" s="1"/>
  <c r="E24" i="144" s="1"/>
  <c r="E25" i="144" s="1"/>
  <c r="E26" i="144" s="1"/>
  <c r="E27" i="144" s="1"/>
  <c r="E28" i="144" s="1"/>
  <c r="E29" i="144" s="1"/>
  <c r="E30" i="144" s="1"/>
  <c r="E31" i="144" s="1"/>
  <c r="G19" i="144"/>
  <c r="G20" i="144" s="1"/>
  <c r="G21" i="144" s="1"/>
  <c r="G16" i="144"/>
  <c r="G17" i="144" s="1"/>
  <c r="G18" i="144" s="1"/>
  <c r="G15" i="144"/>
  <c r="F15" i="144"/>
  <c r="F16" i="144" s="1"/>
  <c r="F17" i="144" s="1"/>
  <c r="F18" i="144" s="1"/>
  <c r="F19" i="144" s="1"/>
  <c r="F20" i="144" s="1"/>
  <c r="F21" i="144" s="1"/>
  <c r="G14" i="144"/>
  <c r="F14" i="144"/>
  <c r="E14" i="144"/>
  <c r="E15" i="144" s="1"/>
  <c r="E16" i="144" s="1"/>
  <c r="E17" i="144" s="1"/>
  <c r="E18" i="144" s="1"/>
  <c r="E19" i="144" s="1"/>
  <c r="E20" i="144" s="1"/>
  <c r="E21" i="144" s="1"/>
  <c r="D14" i="144"/>
  <c r="D15" i="144" s="1"/>
  <c r="G31" i="143"/>
  <c r="G30" i="143"/>
  <c r="F30" i="143"/>
  <c r="F31" i="143" s="1"/>
  <c r="G27" i="143"/>
  <c r="G28" i="143" s="1"/>
  <c r="G29" i="143" s="1"/>
  <c r="G24" i="143"/>
  <c r="G25" i="143" s="1"/>
  <c r="G26" i="143" s="1"/>
  <c r="G23" i="143"/>
  <c r="F23" i="143"/>
  <c r="F24" i="143" s="1"/>
  <c r="F25" i="143" s="1"/>
  <c r="F26" i="143" s="1"/>
  <c r="F27" i="143" s="1"/>
  <c r="F28" i="143" s="1"/>
  <c r="F29" i="143" s="1"/>
  <c r="E23" i="143"/>
  <c r="E24" i="143" s="1"/>
  <c r="E25" i="143" s="1"/>
  <c r="E26" i="143" s="1"/>
  <c r="E27" i="143" s="1"/>
  <c r="E28" i="143" s="1"/>
  <c r="E29" i="143" s="1"/>
  <c r="E30" i="143" s="1"/>
  <c r="E31" i="143" s="1"/>
  <c r="G22" i="143"/>
  <c r="F22" i="143"/>
  <c r="E22" i="143"/>
  <c r="G19" i="143"/>
  <c r="G20" i="143" s="1"/>
  <c r="G21" i="143" s="1"/>
  <c r="G16" i="143"/>
  <c r="G17" i="143" s="1"/>
  <c r="G18" i="143" s="1"/>
  <c r="G15" i="143"/>
  <c r="F15" i="143"/>
  <c r="F16" i="143" s="1"/>
  <c r="F17" i="143" s="1"/>
  <c r="F18" i="143" s="1"/>
  <c r="F19" i="143" s="1"/>
  <c r="F20" i="143" s="1"/>
  <c r="F21" i="143" s="1"/>
  <c r="G14" i="143"/>
  <c r="F14" i="143"/>
  <c r="E14" i="143"/>
  <c r="E15" i="143" s="1"/>
  <c r="E16" i="143" s="1"/>
  <c r="E17" i="143" s="1"/>
  <c r="E18" i="143" s="1"/>
  <c r="E19" i="143" s="1"/>
  <c r="E20" i="143" s="1"/>
  <c r="E21" i="143" s="1"/>
  <c r="D14" i="143"/>
  <c r="D15" i="143" s="1"/>
  <c r="G31" i="142"/>
  <c r="G30" i="142"/>
  <c r="F30" i="142"/>
  <c r="F31" i="142" s="1"/>
  <c r="G27" i="142"/>
  <c r="G28" i="142" s="1"/>
  <c r="G29" i="142" s="1"/>
  <c r="G24" i="142"/>
  <c r="G25" i="142" s="1"/>
  <c r="G26" i="142" s="1"/>
  <c r="G23" i="142"/>
  <c r="F23" i="142"/>
  <c r="F24" i="142" s="1"/>
  <c r="F25" i="142" s="1"/>
  <c r="F26" i="142" s="1"/>
  <c r="F27" i="142" s="1"/>
  <c r="F28" i="142" s="1"/>
  <c r="F29" i="142" s="1"/>
  <c r="G22" i="142"/>
  <c r="F22" i="142"/>
  <c r="E22" i="142"/>
  <c r="E23" i="142" s="1"/>
  <c r="E24" i="142" s="1"/>
  <c r="E25" i="142" s="1"/>
  <c r="E26" i="142" s="1"/>
  <c r="E27" i="142" s="1"/>
  <c r="E28" i="142" s="1"/>
  <c r="E29" i="142" s="1"/>
  <c r="E30" i="142" s="1"/>
  <c r="E31" i="142" s="1"/>
  <c r="G19" i="142"/>
  <c r="G20" i="142" s="1"/>
  <c r="G21" i="142" s="1"/>
  <c r="G16" i="142"/>
  <c r="G17" i="142" s="1"/>
  <c r="G18" i="142" s="1"/>
  <c r="G15" i="142"/>
  <c r="F15" i="142"/>
  <c r="F16" i="142" s="1"/>
  <c r="F17" i="142" s="1"/>
  <c r="F18" i="142" s="1"/>
  <c r="F19" i="142" s="1"/>
  <c r="F20" i="142" s="1"/>
  <c r="F21" i="142" s="1"/>
  <c r="G14" i="142"/>
  <c r="F14" i="142"/>
  <c r="E14" i="142"/>
  <c r="E15" i="142" s="1"/>
  <c r="E16" i="142" s="1"/>
  <c r="E17" i="142" s="1"/>
  <c r="E18" i="142" s="1"/>
  <c r="E19" i="142" s="1"/>
  <c r="E20" i="142" s="1"/>
  <c r="E21" i="142" s="1"/>
  <c r="D14" i="142"/>
  <c r="D15" i="142" s="1"/>
  <c r="G31" i="141"/>
  <c r="G30" i="141"/>
  <c r="F30" i="141"/>
  <c r="F31" i="141" s="1"/>
  <c r="G27" i="141"/>
  <c r="G28" i="141" s="1"/>
  <c r="G29" i="141" s="1"/>
  <c r="G24" i="141"/>
  <c r="G25" i="141" s="1"/>
  <c r="G26" i="141" s="1"/>
  <c r="G23" i="141"/>
  <c r="F23" i="141"/>
  <c r="F24" i="141" s="1"/>
  <c r="F25" i="141" s="1"/>
  <c r="F26" i="141" s="1"/>
  <c r="F27" i="141" s="1"/>
  <c r="F28" i="141" s="1"/>
  <c r="F29" i="141" s="1"/>
  <c r="G22" i="141"/>
  <c r="F22" i="141"/>
  <c r="E22" i="141"/>
  <c r="E23" i="141" s="1"/>
  <c r="E24" i="141" s="1"/>
  <c r="E25" i="141" s="1"/>
  <c r="E26" i="141" s="1"/>
  <c r="E27" i="141" s="1"/>
  <c r="E28" i="141" s="1"/>
  <c r="E29" i="141" s="1"/>
  <c r="E30" i="141" s="1"/>
  <c r="E31" i="141" s="1"/>
  <c r="G19" i="141"/>
  <c r="G20" i="141" s="1"/>
  <c r="G21" i="141" s="1"/>
  <c r="G16" i="141"/>
  <c r="G17" i="141" s="1"/>
  <c r="G18" i="141" s="1"/>
  <c r="G15" i="141"/>
  <c r="F15" i="141"/>
  <c r="F16" i="141" s="1"/>
  <c r="F17" i="141" s="1"/>
  <c r="F18" i="141" s="1"/>
  <c r="F19" i="141" s="1"/>
  <c r="F20" i="141" s="1"/>
  <c r="F21" i="141" s="1"/>
  <c r="G14" i="141"/>
  <c r="F14" i="141"/>
  <c r="E14" i="141"/>
  <c r="E15" i="141" s="1"/>
  <c r="E16" i="141" s="1"/>
  <c r="E17" i="141" s="1"/>
  <c r="E18" i="141" s="1"/>
  <c r="E19" i="141" s="1"/>
  <c r="E20" i="141" s="1"/>
  <c r="E21" i="141" s="1"/>
  <c r="D14" i="141"/>
  <c r="D15" i="141" s="1"/>
  <c r="G31" i="140"/>
  <c r="G30" i="140"/>
  <c r="F30" i="140"/>
  <c r="F31" i="140" s="1"/>
  <c r="G27" i="140"/>
  <c r="G28" i="140" s="1"/>
  <c r="G29" i="140" s="1"/>
  <c r="G24" i="140"/>
  <c r="G25" i="140" s="1"/>
  <c r="G26" i="140" s="1"/>
  <c r="G23" i="140"/>
  <c r="F23" i="140"/>
  <c r="F24" i="140" s="1"/>
  <c r="F25" i="140" s="1"/>
  <c r="F26" i="140" s="1"/>
  <c r="F27" i="140" s="1"/>
  <c r="F28" i="140" s="1"/>
  <c r="F29" i="140" s="1"/>
  <c r="G22" i="140"/>
  <c r="F22" i="140"/>
  <c r="E22" i="140"/>
  <c r="E23" i="140" s="1"/>
  <c r="E24" i="140" s="1"/>
  <c r="E25" i="140" s="1"/>
  <c r="E26" i="140" s="1"/>
  <c r="E27" i="140" s="1"/>
  <c r="E28" i="140" s="1"/>
  <c r="E29" i="140" s="1"/>
  <c r="E30" i="140" s="1"/>
  <c r="E31" i="140" s="1"/>
  <c r="G19" i="140"/>
  <c r="G20" i="140" s="1"/>
  <c r="G21" i="140" s="1"/>
  <c r="G16" i="140"/>
  <c r="G17" i="140" s="1"/>
  <c r="G18" i="140" s="1"/>
  <c r="G15" i="140"/>
  <c r="F15" i="140"/>
  <c r="F16" i="140" s="1"/>
  <c r="F17" i="140" s="1"/>
  <c r="F18" i="140" s="1"/>
  <c r="F19" i="140" s="1"/>
  <c r="F20" i="140" s="1"/>
  <c r="F21" i="140" s="1"/>
  <c r="G14" i="140"/>
  <c r="F14" i="140"/>
  <c r="E14" i="140"/>
  <c r="E15" i="140" s="1"/>
  <c r="E16" i="140" s="1"/>
  <c r="E17" i="140" s="1"/>
  <c r="E18" i="140" s="1"/>
  <c r="E19" i="140" s="1"/>
  <c r="E20" i="140" s="1"/>
  <c r="E21" i="140" s="1"/>
  <c r="D14" i="140"/>
  <c r="D15" i="140" s="1"/>
  <c r="G31" i="139"/>
  <c r="G30" i="139"/>
  <c r="F30" i="139"/>
  <c r="F31" i="139" s="1"/>
  <c r="G27" i="139"/>
  <c r="G28" i="139" s="1"/>
  <c r="G29" i="139" s="1"/>
  <c r="G24" i="139"/>
  <c r="G25" i="139" s="1"/>
  <c r="G26" i="139" s="1"/>
  <c r="G23" i="139"/>
  <c r="F23" i="139"/>
  <c r="F24" i="139" s="1"/>
  <c r="F25" i="139" s="1"/>
  <c r="F26" i="139" s="1"/>
  <c r="F27" i="139" s="1"/>
  <c r="F28" i="139" s="1"/>
  <c r="F29" i="139" s="1"/>
  <c r="G22" i="139"/>
  <c r="F22" i="139"/>
  <c r="E22" i="139"/>
  <c r="E23" i="139" s="1"/>
  <c r="E24" i="139" s="1"/>
  <c r="E25" i="139" s="1"/>
  <c r="E26" i="139" s="1"/>
  <c r="E27" i="139" s="1"/>
  <c r="E28" i="139" s="1"/>
  <c r="E29" i="139" s="1"/>
  <c r="E30" i="139" s="1"/>
  <c r="E31" i="139" s="1"/>
  <c r="G19" i="139"/>
  <c r="G20" i="139" s="1"/>
  <c r="G21" i="139" s="1"/>
  <c r="G16" i="139"/>
  <c r="G17" i="139" s="1"/>
  <c r="G18" i="139" s="1"/>
  <c r="G15" i="139"/>
  <c r="F15" i="139"/>
  <c r="F16" i="139" s="1"/>
  <c r="F17" i="139" s="1"/>
  <c r="F18" i="139" s="1"/>
  <c r="F19" i="139" s="1"/>
  <c r="F20" i="139" s="1"/>
  <c r="F21" i="139" s="1"/>
  <c r="G14" i="139"/>
  <c r="F14" i="139"/>
  <c r="E14" i="139"/>
  <c r="E15" i="139" s="1"/>
  <c r="E16" i="139" s="1"/>
  <c r="E17" i="139" s="1"/>
  <c r="E18" i="139" s="1"/>
  <c r="E19" i="139" s="1"/>
  <c r="E20" i="139" s="1"/>
  <c r="E21" i="139" s="1"/>
  <c r="D14" i="139"/>
  <c r="D15" i="139" s="1"/>
  <c r="G31" i="138"/>
  <c r="G30" i="138"/>
  <c r="F30" i="138"/>
  <c r="F31" i="138" s="1"/>
  <c r="G27" i="138"/>
  <c r="G28" i="138" s="1"/>
  <c r="G29" i="138" s="1"/>
  <c r="G24" i="138"/>
  <c r="G25" i="138" s="1"/>
  <c r="G26" i="138" s="1"/>
  <c r="G23" i="138"/>
  <c r="F23" i="138"/>
  <c r="F24" i="138" s="1"/>
  <c r="F25" i="138" s="1"/>
  <c r="F26" i="138" s="1"/>
  <c r="F27" i="138" s="1"/>
  <c r="F28" i="138" s="1"/>
  <c r="F29" i="138" s="1"/>
  <c r="G22" i="138"/>
  <c r="F22" i="138"/>
  <c r="E22" i="138"/>
  <c r="E23" i="138" s="1"/>
  <c r="E24" i="138" s="1"/>
  <c r="E25" i="138" s="1"/>
  <c r="E26" i="138" s="1"/>
  <c r="E27" i="138" s="1"/>
  <c r="E28" i="138" s="1"/>
  <c r="E29" i="138" s="1"/>
  <c r="E30" i="138" s="1"/>
  <c r="E31" i="138" s="1"/>
  <c r="G19" i="138"/>
  <c r="G20" i="138" s="1"/>
  <c r="G21" i="138" s="1"/>
  <c r="G16" i="138"/>
  <c r="G17" i="138" s="1"/>
  <c r="G18" i="138" s="1"/>
  <c r="G15" i="138"/>
  <c r="F15" i="138"/>
  <c r="F16" i="138" s="1"/>
  <c r="F17" i="138" s="1"/>
  <c r="F18" i="138" s="1"/>
  <c r="F19" i="138" s="1"/>
  <c r="F20" i="138" s="1"/>
  <c r="F21" i="138" s="1"/>
  <c r="G14" i="138"/>
  <c r="F14" i="138"/>
  <c r="E14" i="138"/>
  <c r="E15" i="138" s="1"/>
  <c r="E16" i="138" s="1"/>
  <c r="E17" i="138" s="1"/>
  <c r="E18" i="138" s="1"/>
  <c r="E19" i="138" s="1"/>
  <c r="E20" i="138" s="1"/>
  <c r="E21" i="138" s="1"/>
  <c r="D14" i="138"/>
  <c r="D15" i="138" s="1"/>
  <c r="G31" i="137"/>
  <c r="G30" i="137"/>
  <c r="F30" i="137"/>
  <c r="F31" i="137" s="1"/>
  <c r="G27" i="137"/>
  <c r="G28" i="137" s="1"/>
  <c r="G29" i="137" s="1"/>
  <c r="G24" i="137"/>
  <c r="G25" i="137" s="1"/>
  <c r="G26" i="137" s="1"/>
  <c r="G23" i="137"/>
  <c r="F23" i="137"/>
  <c r="F24" i="137" s="1"/>
  <c r="F25" i="137" s="1"/>
  <c r="F26" i="137" s="1"/>
  <c r="F27" i="137" s="1"/>
  <c r="F28" i="137" s="1"/>
  <c r="F29" i="137" s="1"/>
  <c r="G22" i="137"/>
  <c r="F22" i="137"/>
  <c r="E22" i="137"/>
  <c r="E23" i="137" s="1"/>
  <c r="E24" i="137" s="1"/>
  <c r="E25" i="137" s="1"/>
  <c r="E26" i="137" s="1"/>
  <c r="E27" i="137" s="1"/>
  <c r="E28" i="137" s="1"/>
  <c r="E29" i="137" s="1"/>
  <c r="E30" i="137" s="1"/>
  <c r="E31" i="137" s="1"/>
  <c r="G19" i="137"/>
  <c r="G20" i="137" s="1"/>
  <c r="G21" i="137" s="1"/>
  <c r="G16" i="137"/>
  <c r="G17" i="137" s="1"/>
  <c r="G18" i="137" s="1"/>
  <c r="G15" i="137"/>
  <c r="F15" i="137"/>
  <c r="F16" i="137" s="1"/>
  <c r="F17" i="137" s="1"/>
  <c r="F18" i="137" s="1"/>
  <c r="F19" i="137" s="1"/>
  <c r="F20" i="137" s="1"/>
  <c r="F21" i="137" s="1"/>
  <c r="G14" i="137"/>
  <c r="F14" i="137"/>
  <c r="E14" i="137"/>
  <c r="E15" i="137" s="1"/>
  <c r="E16" i="137" s="1"/>
  <c r="E17" i="137" s="1"/>
  <c r="E18" i="137" s="1"/>
  <c r="E19" i="137" s="1"/>
  <c r="E20" i="137" s="1"/>
  <c r="E21" i="137" s="1"/>
  <c r="D14" i="137"/>
  <c r="D15" i="137" s="1"/>
  <c r="G31" i="136"/>
  <c r="G30" i="136"/>
  <c r="F30" i="136"/>
  <c r="F31" i="136" s="1"/>
  <c r="G27" i="136"/>
  <c r="G28" i="136" s="1"/>
  <c r="G29" i="136" s="1"/>
  <c r="G24" i="136"/>
  <c r="G25" i="136" s="1"/>
  <c r="G26" i="136" s="1"/>
  <c r="G23" i="136"/>
  <c r="F23" i="136"/>
  <c r="F24" i="136" s="1"/>
  <c r="F25" i="136" s="1"/>
  <c r="F26" i="136" s="1"/>
  <c r="F27" i="136" s="1"/>
  <c r="F28" i="136" s="1"/>
  <c r="F29" i="136" s="1"/>
  <c r="G22" i="136"/>
  <c r="F22" i="136"/>
  <c r="E22" i="136"/>
  <c r="E23" i="136" s="1"/>
  <c r="E24" i="136" s="1"/>
  <c r="E25" i="136" s="1"/>
  <c r="E26" i="136" s="1"/>
  <c r="E27" i="136" s="1"/>
  <c r="E28" i="136" s="1"/>
  <c r="E29" i="136" s="1"/>
  <c r="E30" i="136" s="1"/>
  <c r="E31" i="136" s="1"/>
  <c r="G19" i="136"/>
  <c r="G20" i="136" s="1"/>
  <c r="G21" i="136" s="1"/>
  <c r="G16" i="136"/>
  <c r="G17" i="136" s="1"/>
  <c r="G18" i="136" s="1"/>
  <c r="G15" i="136"/>
  <c r="F15" i="136"/>
  <c r="F16" i="136" s="1"/>
  <c r="F17" i="136" s="1"/>
  <c r="F18" i="136" s="1"/>
  <c r="F19" i="136" s="1"/>
  <c r="F20" i="136" s="1"/>
  <c r="F21" i="136" s="1"/>
  <c r="G14" i="136"/>
  <c r="F14" i="136"/>
  <c r="E14" i="136"/>
  <c r="E15" i="136" s="1"/>
  <c r="E16" i="136" s="1"/>
  <c r="E17" i="136" s="1"/>
  <c r="E18" i="136" s="1"/>
  <c r="E19" i="136" s="1"/>
  <c r="E20" i="136" s="1"/>
  <c r="E21" i="136" s="1"/>
  <c r="D14" i="136"/>
  <c r="D15" i="136" s="1"/>
  <c r="G31" i="135"/>
  <c r="G30" i="135"/>
  <c r="F30" i="135"/>
  <c r="F31" i="135" s="1"/>
  <c r="G27" i="135"/>
  <c r="G28" i="135" s="1"/>
  <c r="G29" i="135" s="1"/>
  <c r="G24" i="135"/>
  <c r="G25" i="135" s="1"/>
  <c r="G26" i="135" s="1"/>
  <c r="G23" i="135"/>
  <c r="F23" i="135"/>
  <c r="F24" i="135" s="1"/>
  <c r="F25" i="135" s="1"/>
  <c r="F26" i="135" s="1"/>
  <c r="F27" i="135" s="1"/>
  <c r="F28" i="135" s="1"/>
  <c r="F29" i="135" s="1"/>
  <c r="G22" i="135"/>
  <c r="F22" i="135"/>
  <c r="E22" i="135"/>
  <c r="E23" i="135" s="1"/>
  <c r="E24" i="135" s="1"/>
  <c r="E25" i="135" s="1"/>
  <c r="E26" i="135" s="1"/>
  <c r="E27" i="135" s="1"/>
  <c r="E28" i="135" s="1"/>
  <c r="E29" i="135" s="1"/>
  <c r="E30" i="135" s="1"/>
  <c r="E31" i="135" s="1"/>
  <c r="G19" i="135"/>
  <c r="G20" i="135" s="1"/>
  <c r="G21" i="135" s="1"/>
  <c r="G16" i="135"/>
  <c r="G17" i="135" s="1"/>
  <c r="G18" i="135" s="1"/>
  <c r="G15" i="135"/>
  <c r="F15" i="135"/>
  <c r="F16" i="135" s="1"/>
  <c r="F17" i="135" s="1"/>
  <c r="F18" i="135" s="1"/>
  <c r="F19" i="135" s="1"/>
  <c r="F20" i="135" s="1"/>
  <c r="F21" i="135" s="1"/>
  <c r="G14" i="135"/>
  <c r="F14" i="135"/>
  <c r="E14" i="135"/>
  <c r="E15" i="135" s="1"/>
  <c r="E16" i="135" s="1"/>
  <c r="E17" i="135" s="1"/>
  <c r="E18" i="135" s="1"/>
  <c r="E19" i="135" s="1"/>
  <c r="E20" i="135" s="1"/>
  <c r="E21" i="135" s="1"/>
  <c r="D14" i="135"/>
  <c r="D15" i="135" s="1"/>
  <c r="G31" i="134"/>
  <c r="G30" i="134"/>
  <c r="F30" i="134"/>
  <c r="F31" i="134" s="1"/>
  <c r="G27" i="134"/>
  <c r="G28" i="134" s="1"/>
  <c r="G29" i="134" s="1"/>
  <c r="G24" i="134"/>
  <c r="G25" i="134" s="1"/>
  <c r="G26" i="134" s="1"/>
  <c r="G23" i="134"/>
  <c r="F23" i="134"/>
  <c r="F24" i="134" s="1"/>
  <c r="F25" i="134" s="1"/>
  <c r="F26" i="134" s="1"/>
  <c r="F27" i="134" s="1"/>
  <c r="F28" i="134" s="1"/>
  <c r="F29" i="134" s="1"/>
  <c r="G22" i="134"/>
  <c r="F22" i="134"/>
  <c r="E22" i="134"/>
  <c r="E23" i="134" s="1"/>
  <c r="E24" i="134" s="1"/>
  <c r="E25" i="134" s="1"/>
  <c r="E26" i="134" s="1"/>
  <c r="E27" i="134" s="1"/>
  <c r="E28" i="134" s="1"/>
  <c r="E29" i="134" s="1"/>
  <c r="E30" i="134" s="1"/>
  <c r="E31" i="134" s="1"/>
  <c r="G19" i="134"/>
  <c r="G20" i="134" s="1"/>
  <c r="G21" i="134" s="1"/>
  <c r="G16" i="134"/>
  <c r="G17" i="134" s="1"/>
  <c r="G18" i="134" s="1"/>
  <c r="G15" i="134"/>
  <c r="F15" i="134"/>
  <c r="F16" i="134" s="1"/>
  <c r="F17" i="134" s="1"/>
  <c r="F18" i="134" s="1"/>
  <c r="F19" i="134" s="1"/>
  <c r="F20" i="134" s="1"/>
  <c r="F21" i="134" s="1"/>
  <c r="G14" i="134"/>
  <c r="F14" i="134"/>
  <c r="E14" i="134"/>
  <c r="E15" i="134" s="1"/>
  <c r="E16" i="134" s="1"/>
  <c r="E17" i="134" s="1"/>
  <c r="E18" i="134" s="1"/>
  <c r="E19" i="134" s="1"/>
  <c r="E20" i="134" s="1"/>
  <c r="E21" i="134" s="1"/>
  <c r="D14" i="134"/>
  <c r="D15" i="134" s="1"/>
  <c r="G31" i="133"/>
  <c r="G30" i="133"/>
  <c r="F30" i="133"/>
  <c r="F31" i="133" s="1"/>
  <c r="G27" i="133"/>
  <c r="G28" i="133" s="1"/>
  <c r="G29" i="133" s="1"/>
  <c r="G24" i="133"/>
  <c r="G25" i="133" s="1"/>
  <c r="G26" i="133" s="1"/>
  <c r="G23" i="133"/>
  <c r="F23" i="133"/>
  <c r="F24" i="133" s="1"/>
  <c r="F25" i="133" s="1"/>
  <c r="F26" i="133" s="1"/>
  <c r="F27" i="133" s="1"/>
  <c r="F28" i="133" s="1"/>
  <c r="F29" i="133" s="1"/>
  <c r="G22" i="133"/>
  <c r="F22" i="133"/>
  <c r="E22" i="133"/>
  <c r="E23" i="133" s="1"/>
  <c r="E24" i="133" s="1"/>
  <c r="E25" i="133" s="1"/>
  <c r="E26" i="133" s="1"/>
  <c r="E27" i="133" s="1"/>
  <c r="E28" i="133" s="1"/>
  <c r="E29" i="133" s="1"/>
  <c r="E30" i="133" s="1"/>
  <c r="E31" i="133" s="1"/>
  <c r="G19" i="133"/>
  <c r="G20" i="133" s="1"/>
  <c r="G21" i="133" s="1"/>
  <c r="G16" i="133"/>
  <c r="G17" i="133" s="1"/>
  <c r="G18" i="133" s="1"/>
  <c r="G15" i="133"/>
  <c r="F15" i="133"/>
  <c r="F16" i="133" s="1"/>
  <c r="F17" i="133" s="1"/>
  <c r="F18" i="133" s="1"/>
  <c r="F19" i="133" s="1"/>
  <c r="F20" i="133" s="1"/>
  <c r="F21" i="133" s="1"/>
  <c r="G14" i="133"/>
  <c r="F14" i="133"/>
  <c r="E14" i="133"/>
  <c r="E15" i="133" s="1"/>
  <c r="E16" i="133" s="1"/>
  <c r="E17" i="133" s="1"/>
  <c r="E18" i="133" s="1"/>
  <c r="E19" i="133" s="1"/>
  <c r="E20" i="133" s="1"/>
  <c r="E21" i="133" s="1"/>
  <c r="D14" i="133"/>
  <c r="D15" i="133" s="1"/>
  <c r="G31" i="132"/>
  <c r="G30" i="132"/>
  <c r="F30" i="132"/>
  <c r="F31" i="132" s="1"/>
  <c r="G27" i="132"/>
  <c r="G28" i="132" s="1"/>
  <c r="G29" i="132" s="1"/>
  <c r="G24" i="132"/>
  <c r="G25" i="132" s="1"/>
  <c r="G26" i="132" s="1"/>
  <c r="G23" i="132"/>
  <c r="F23" i="132"/>
  <c r="F24" i="132" s="1"/>
  <c r="F25" i="132" s="1"/>
  <c r="F26" i="132" s="1"/>
  <c r="F27" i="132" s="1"/>
  <c r="F28" i="132" s="1"/>
  <c r="F29" i="132" s="1"/>
  <c r="G22" i="132"/>
  <c r="F22" i="132"/>
  <c r="E22" i="132"/>
  <c r="E23" i="132" s="1"/>
  <c r="E24" i="132" s="1"/>
  <c r="E25" i="132" s="1"/>
  <c r="E26" i="132" s="1"/>
  <c r="E27" i="132" s="1"/>
  <c r="E28" i="132" s="1"/>
  <c r="E29" i="132" s="1"/>
  <c r="E30" i="132" s="1"/>
  <c r="E31" i="132" s="1"/>
  <c r="G19" i="132"/>
  <c r="G20" i="132" s="1"/>
  <c r="G21" i="132" s="1"/>
  <c r="G16" i="132"/>
  <c r="G17" i="132" s="1"/>
  <c r="G18" i="132" s="1"/>
  <c r="G15" i="132"/>
  <c r="F15" i="132"/>
  <c r="F16" i="132" s="1"/>
  <c r="F17" i="132" s="1"/>
  <c r="F18" i="132" s="1"/>
  <c r="F19" i="132" s="1"/>
  <c r="F20" i="132" s="1"/>
  <c r="F21" i="132" s="1"/>
  <c r="G14" i="132"/>
  <c r="F14" i="132"/>
  <c r="E14" i="132"/>
  <c r="E15" i="132" s="1"/>
  <c r="E16" i="132" s="1"/>
  <c r="E17" i="132" s="1"/>
  <c r="E18" i="132" s="1"/>
  <c r="E19" i="132" s="1"/>
  <c r="E20" i="132" s="1"/>
  <c r="E21" i="132" s="1"/>
  <c r="D14" i="132"/>
  <c r="D15" i="132" s="1"/>
  <c r="G31" i="131"/>
  <c r="G30" i="131"/>
  <c r="F30" i="131"/>
  <c r="F31" i="131" s="1"/>
  <c r="G27" i="131"/>
  <c r="G28" i="131" s="1"/>
  <c r="G29" i="131" s="1"/>
  <c r="G24" i="131"/>
  <c r="G25" i="131" s="1"/>
  <c r="G26" i="131" s="1"/>
  <c r="G23" i="131"/>
  <c r="F23" i="131"/>
  <c r="F24" i="131" s="1"/>
  <c r="F25" i="131" s="1"/>
  <c r="F26" i="131" s="1"/>
  <c r="F27" i="131" s="1"/>
  <c r="F28" i="131" s="1"/>
  <c r="F29" i="131" s="1"/>
  <c r="G22" i="131"/>
  <c r="F22" i="131"/>
  <c r="E22" i="131"/>
  <c r="E23" i="131" s="1"/>
  <c r="E24" i="131" s="1"/>
  <c r="E25" i="131" s="1"/>
  <c r="E26" i="131" s="1"/>
  <c r="E27" i="131" s="1"/>
  <c r="E28" i="131" s="1"/>
  <c r="E29" i="131" s="1"/>
  <c r="E30" i="131" s="1"/>
  <c r="E31" i="131" s="1"/>
  <c r="G19" i="131"/>
  <c r="G20" i="131" s="1"/>
  <c r="G21" i="131" s="1"/>
  <c r="G16" i="131"/>
  <c r="G17" i="131" s="1"/>
  <c r="G18" i="131" s="1"/>
  <c r="G15" i="131"/>
  <c r="F15" i="131"/>
  <c r="F16" i="131" s="1"/>
  <c r="F17" i="131" s="1"/>
  <c r="F18" i="131" s="1"/>
  <c r="F19" i="131" s="1"/>
  <c r="F20" i="131" s="1"/>
  <c r="F21" i="131" s="1"/>
  <c r="G14" i="131"/>
  <c r="F14" i="131"/>
  <c r="E14" i="131"/>
  <c r="E15" i="131" s="1"/>
  <c r="E16" i="131" s="1"/>
  <c r="E17" i="131" s="1"/>
  <c r="E18" i="131" s="1"/>
  <c r="E19" i="131" s="1"/>
  <c r="E20" i="131" s="1"/>
  <c r="E21" i="131" s="1"/>
  <c r="D14" i="131"/>
  <c r="D15" i="131" s="1"/>
  <c r="G31" i="130"/>
  <c r="G30" i="130"/>
  <c r="F30" i="130"/>
  <c r="F31" i="130" s="1"/>
  <c r="G27" i="130"/>
  <c r="G28" i="130" s="1"/>
  <c r="G29" i="130" s="1"/>
  <c r="G24" i="130"/>
  <c r="G25" i="130" s="1"/>
  <c r="G26" i="130" s="1"/>
  <c r="G23" i="130"/>
  <c r="F23" i="130"/>
  <c r="F24" i="130" s="1"/>
  <c r="F25" i="130" s="1"/>
  <c r="F26" i="130" s="1"/>
  <c r="F27" i="130" s="1"/>
  <c r="F28" i="130" s="1"/>
  <c r="F29" i="130" s="1"/>
  <c r="G22" i="130"/>
  <c r="F22" i="130"/>
  <c r="E22" i="130"/>
  <c r="E23" i="130" s="1"/>
  <c r="E24" i="130" s="1"/>
  <c r="E25" i="130" s="1"/>
  <c r="E26" i="130" s="1"/>
  <c r="E27" i="130" s="1"/>
  <c r="E28" i="130" s="1"/>
  <c r="E29" i="130" s="1"/>
  <c r="E30" i="130" s="1"/>
  <c r="E31" i="130" s="1"/>
  <c r="G19" i="130"/>
  <c r="G20" i="130" s="1"/>
  <c r="G21" i="130" s="1"/>
  <c r="G16" i="130"/>
  <c r="G17" i="130" s="1"/>
  <c r="G18" i="130" s="1"/>
  <c r="G15" i="130"/>
  <c r="F15" i="130"/>
  <c r="F16" i="130" s="1"/>
  <c r="F17" i="130" s="1"/>
  <c r="F18" i="130" s="1"/>
  <c r="F19" i="130" s="1"/>
  <c r="F20" i="130" s="1"/>
  <c r="F21" i="130" s="1"/>
  <c r="G14" i="130"/>
  <c r="F14" i="130"/>
  <c r="E14" i="130"/>
  <c r="E15" i="130" s="1"/>
  <c r="E16" i="130" s="1"/>
  <c r="E17" i="130" s="1"/>
  <c r="E18" i="130" s="1"/>
  <c r="E19" i="130" s="1"/>
  <c r="E20" i="130" s="1"/>
  <c r="E21" i="130" s="1"/>
  <c r="D14" i="130"/>
  <c r="D15" i="130" s="1"/>
  <c r="G31" i="129"/>
  <c r="G30" i="129"/>
  <c r="F30" i="129"/>
  <c r="F31" i="129" s="1"/>
  <c r="G27" i="129"/>
  <c r="G28" i="129" s="1"/>
  <c r="G29" i="129" s="1"/>
  <c r="G24" i="129"/>
  <c r="G25" i="129" s="1"/>
  <c r="G26" i="129" s="1"/>
  <c r="G23" i="129"/>
  <c r="F23" i="129"/>
  <c r="F24" i="129" s="1"/>
  <c r="F25" i="129" s="1"/>
  <c r="F26" i="129" s="1"/>
  <c r="F27" i="129" s="1"/>
  <c r="F28" i="129" s="1"/>
  <c r="F29" i="129" s="1"/>
  <c r="E23" i="129"/>
  <c r="E24" i="129" s="1"/>
  <c r="E25" i="129" s="1"/>
  <c r="E26" i="129" s="1"/>
  <c r="E27" i="129" s="1"/>
  <c r="E28" i="129" s="1"/>
  <c r="E29" i="129" s="1"/>
  <c r="E30" i="129" s="1"/>
  <c r="E31" i="129" s="1"/>
  <c r="G22" i="129"/>
  <c r="F22" i="129"/>
  <c r="E22" i="129"/>
  <c r="G19" i="129"/>
  <c r="G20" i="129" s="1"/>
  <c r="G21" i="129" s="1"/>
  <c r="G16" i="129"/>
  <c r="G17" i="129" s="1"/>
  <c r="G18" i="129" s="1"/>
  <c r="G15" i="129"/>
  <c r="F15" i="129"/>
  <c r="F16" i="129" s="1"/>
  <c r="F17" i="129" s="1"/>
  <c r="F18" i="129" s="1"/>
  <c r="F19" i="129" s="1"/>
  <c r="F20" i="129" s="1"/>
  <c r="F21" i="129" s="1"/>
  <c r="G14" i="129"/>
  <c r="F14" i="129"/>
  <c r="E14" i="129"/>
  <c r="E15" i="129" s="1"/>
  <c r="E16" i="129" s="1"/>
  <c r="E17" i="129" s="1"/>
  <c r="E18" i="129" s="1"/>
  <c r="E19" i="129" s="1"/>
  <c r="E20" i="129" s="1"/>
  <c r="E21" i="129" s="1"/>
  <c r="D14" i="129"/>
  <c r="D15" i="129" s="1"/>
  <c r="G31" i="128"/>
  <c r="G30" i="128"/>
  <c r="F30" i="128"/>
  <c r="F31" i="128" s="1"/>
  <c r="G27" i="128"/>
  <c r="G28" i="128" s="1"/>
  <c r="G29" i="128" s="1"/>
  <c r="G24" i="128"/>
  <c r="G25" i="128" s="1"/>
  <c r="G26" i="128" s="1"/>
  <c r="G23" i="128"/>
  <c r="F23" i="128"/>
  <c r="F24" i="128" s="1"/>
  <c r="F25" i="128" s="1"/>
  <c r="F26" i="128" s="1"/>
  <c r="F27" i="128" s="1"/>
  <c r="F28" i="128" s="1"/>
  <c r="F29" i="128" s="1"/>
  <c r="G22" i="128"/>
  <c r="F22" i="128"/>
  <c r="E22" i="128"/>
  <c r="E23" i="128" s="1"/>
  <c r="E24" i="128" s="1"/>
  <c r="E25" i="128" s="1"/>
  <c r="E26" i="128" s="1"/>
  <c r="E27" i="128" s="1"/>
  <c r="E28" i="128" s="1"/>
  <c r="E29" i="128" s="1"/>
  <c r="E30" i="128" s="1"/>
  <c r="E31" i="128" s="1"/>
  <c r="G19" i="128"/>
  <c r="G20" i="128" s="1"/>
  <c r="G21" i="128" s="1"/>
  <c r="G16" i="128"/>
  <c r="G17" i="128" s="1"/>
  <c r="G18" i="128" s="1"/>
  <c r="G15" i="128"/>
  <c r="F15" i="128"/>
  <c r="F16" i="128" s="1"/>
  <c r="F17" i="128" s="1"/>
  <c r="F18" i="128" s="1"/>
  <c r="F19" i="128" s="1"/>
  <c r="F20" i="128" s="1"/>
  <c r="F21" i="128" s="1"/>
  <c r="G14" i="128"/>
  <c r="F14" i="128"/>
  <c r="E14" i="128"/>
  <c r="E15" i="128" s="1"/>
  <c r="E16" i="128" s="1"/>
  <c r="E17" i="128" s="1"/>
  <c r="E18" i="128" s="1"/>
  <c r="E19" i="128" s="1"/>
  <c r="E20" i="128" s="1"/>
  <c r="E21" i="128" s="1"/>
  <c r="D14" i="128"/>
  <c r="D15" i="128" s="1"/>
  <c r="G31" i="127"/>
  <c r="G30" i="127"/>
  <c r="F30" i="127"/>
  <c r="F31" i="127" s="1"/>
  <c r="G27" i="127"/>
  <c r="G28" i="127" s="1"/>
  <c r="G29" i="127" s="1"/>
  <c r="G24" i="127"/>
  <c r="G25" i="127" s="1"/>
  <c r="G26" i="127" s="1"/>
  <c r="G23" i="127"/>
  <c r="F23" i="127"/>
  <c r="F24" i="127" s="1"/>
  <c r="F25" i="127" s="1"/>
  <c r="F26" i="127" s="1"/>
  <c r="F27" i="127" s="1"/>
  <c r="F28" i="127" s="1"/>
  <c r="F29" i="127" s="1"/>
  <c r="G22" i="127"/>
  <c r="F22" i="127"/>
  <c r="E22" i="127"/>
  <c r="E23" i="127" s="1"/>
  <c r="E24" i="127" s="1"/>
  <c r="E25" i="127" s="1"/>
  <c r="E26" i="127" s="1"/>
  <c r="E27" i="127" s="1"/>
  <c r="E28" i="127" s="1"/>
  <c r="E29" i="127" s="1"/>
  <c r="E30" i="127" s="1"/>
  <c r="E31" i="127" s="1"/>
  <c r="G19" i="127"/>
  <c r="G20" i="127" s="1"/>
  <c r="G21" i="127" s="1"/>
  <c r="G16" i="127"/>
  <c r="G17" i="127" s="1"/>
  <c r="G18" i="127" s="1"/>
  <c r="G15" i="127"/>
  <c r="F15" i="127"/>
  <c r="F16" i="127" s="1"/>
  <c r="F17" i="127" s="1"/>
  <c r="F18" i="127" s="1"/>
  <c r="F19" i="127" s="1"/>
  <c r="F20" i="127" s="1"/>
  <c r="F21" i="127" s="1"/>
  <c r="G14" i="127"/>
  <c r="F14" i="127"/>
  <c r="E14" i="127"/>
  <c r="E15" i="127" s="1"/>
  <c r="E16" i="127" s="1"/>
  <c r="E17" i="127" s="1"/>
  <c r="E18" i="127" s="1"/>
  <c r="E19" i="127" s="1"/>
  <c r="E20" i="127" s="1"/>
  <c r="E21" i="127" s="1"/>
  <c r="D14" i="127"/>
  <c r="D15" i="127" s="1"/>
  <c r="G31" i="126"/>
  <c r="G30" i="126"/>
  <c r="F30" i="126"/>
  <c r="F31" i="126" s="1"/>
  <c r="G27" i="126"/>
  <c r="G28" i="126" s="1"/>
  <c r="G29" i="126" s="1"/>
  <c r="G24" i="126"/>
  <c r="G25" i="126" s="1"/>
  <c r="G26" i="126" s="1"/>
  <c r="G23" i="126"/>
  <c r="F23" i="126"/>
  <c r="F24" i="126" s="1"/>
  <c r="F25" i="126" s="1"/>
  <c r="F26" i="126" s="1"/>
  <c r="F27" i="126" s="1"/>
  <c r="F28" i="126" s="1"/>
  <c r="F29" i="126" s="1"/>
  <c r="G22" i="126"/>
  <c r="F22" i="126"/>
  <c r="E22" i="126"/>
  <c r="E23" i="126" s="1"/>
  <c r="E24" i="126" s="1"/>
  <c r="E25" i="126" s="1"/>
  <c r="E26" i="126" s="1"/>
  <c r="E27" i="126" s="1"/>
  <c r="E28" i="126" s="1"/>
  <c r="E29" i="126" s="1"/>
  <c r="E30" i="126" s="1"/>
  <c r="E31" i="126" s="1"/>
  <c r="G19" i="126"/>
  <c r="G20" i="126" s="1"/>
  <c r="G21" i="126" s="1"/>
  <c r="G16" i="126"/>
  <c r="G17" i="126" s="1"/>
  <c r="G18" i="126" s="1"/>
  <c r="G15" i="126"/>
  <c r="F15" i="126"/>
  <c r="F16" i="126" s="1"/>
  <c r="F17" i="126" s="1"/>
  <c r="F18" i="126" s="1"/>
  <c r="F19" i="126" s="1"/>
  <c r="F20" i="126" s="1"/>
  <c r="F21" i="126" s="1"/>
  <c r="G14" i="126"/>
  <c r="F14" i="126"/>
  <c r="E14" i="126"/>
  <c r="E15" i="126" s="1"/>
  <c r="E16" i="126" s="1"/>
  <c r="E17" i="126" s="1"/>
  <c r="E18" i="126" s="1"/>
  <c r="E19" i="126" s="1"/>
  <c r="E20" i="126" s="1"/>
  <c r="E21" i="126" s="1"/>
  <c r="D14" i="126"/>
  <c r="D15" i="126" s="1"/>
  <c r="G31" i="125"/>
  <c r="G30" i="125"/>
  <c r="F30" i="125"/>
  <c r="F31" i="125" s="1"/>
  <c r="G27" i="125"/>
  <c r="G28" i="125" s="1"/>
  <c r="G29" i="125" s="1"/>
  <c r="G24" i="125"/>
  <c r="G25" i="125" s="1"/>
  <c r="G26" i="125" s="1"/>
  <c r="G23" i="125"/>
  <c r="F23" i="125"/>
  <c r="F24" i="125" s="1"/>
  <c r="F25" i="125" s="1"/>
  <c r="F26" i="125" s="1"/>
  <c r="F27" i="125" s="1"/>
  <c r="F28" i="125" s="1"/>
  <c r="F29" i="125" s="1"/>
  <c r="G22" i="125"/>
  <c r="F22" i="125"/>
  <c r="E22" i="125"/>
  <c r="E23" i="125" s="1"/>
  <c r="E24" i="125" s="1"/>
  <c r="E25" i="125" s="1"/>
  <c r="E26" i="125" s="1"/>
  <c r="E27" i="125" s="1"/>
  <c r="E28" i="125" s="1"/>
  <c r="E29" i="125" s="1"/>
  <c r="E30" i="125" s="1"/>
  <c r="E31" i="125" s="1"/>
  <c r="G19" i="125"/>
  <c r="G20" i="125" s="1"/>
  <c r="G21" i="125" s="1"/>
  <c r="G16" i="125"/>
  <c r="G17" i="125" s="1"/>
  <c r="G18" i="125" s="1"/>
  <c r="G15" i="125"/>
  <c r="F15" i="125"/>
  <c r="F16" i="125" s="1"/>
  <c r="F17" i="125" s="1"/>
  <c r="F18" i="125" s="1"/>
  <c r="F19" i="125" s="1"/>
  <c r="F20" i="125" s="1"/>
  <c r="F21" i="125" s="1"/>
  <c r="G14" i="125"/>
  <c r="F14" i="125"/>
  <c r="E14" i="125"/>
  <c r="E15" i="125" s="1"/>
  <c r="E16" i="125" s="1"/>
  <c r="E17" i="125" s="1"/>
  <c r="E18" i="125" s="1"/>
  <c r="E19" i="125" s="1"/>
  <c r="E20" i="125" s="1"/>
  <c r="E21" i="125" s="1"/>
  <c r="D14" i="125"/>
  <c r="D15" i="125" s="1"/>
  <c r="G31" i="124"/>
  <c r="G30" i="124"/>
  <c r="F30" i="124"/>
  <c r="F31" i="124" s="1"/>
  <c r="G27" i="124"/>
  <c r="G28" i="124" s="1"/>
  <c r="G29" i="124" s="1"/>
  <c r="G24" i="124"/>
  <c r="G25" i="124" s="1"/>
  <c r="G26" i="124" s="1"/>
  <c r="G23" i="124"/>
  <c r="F23" i="124"/>
  <c r="F24" i="124" s="1"/>
  <c r="F25" i="124" s="1"/>
  <c r="F26" i="124" s="1"/>
  <c r="F27" i="124" s="1"/>
  <c r="F28" i="124" s="1"/>
  <c r="F29" i="124" s="1"/>
  <c r="G22" i="124"/>
  <c r="F22" i="124"/>
  <c r="E22" i="124"/>
  <c r="E23" i="124" s="1"/>
  <c r="E24" i="124" s="1"/>
  <c r="E25" i="124" s="1"/>
  <c r="E26" i="124" s="1"/>
  <c r="E27" i="124" s="1"/>
  <c r="E28" i="124" s="1"/>
  <c r="E29" i="124" s="1"/>
  <c r="E30" i="124" s="1"/>
  <c r="E31" i="124" s="1"/>
  <c r="G19" i="124"/>
  <c r="G20" i="124" s="1"/>
  <c r="G21" i="124" s="1"/>
  <c r="G16" i="124"/>
  <c r="G17" i="124" s="1"/>
  <c r="G18" i="124" s="1"/>
  <c r="G15" i="124"/>
  <c r="F15" i="124"/>
  <c r="F16" i="124" s="1"/>
  <c r="F17" i="124" s="1"/>
  <c r="F18" i="124" s="1"/>
  <c r="F19" i="124" s="1"/>
  <c r="F20" i="124" s="1"/>
  <c r="F21" i="124" s="1"/>
  <c r="G14" i="124"/>
  <c r="F14" i="124"/>
  <c r="E14" i="124"/>
  <c r="E15" i="124" s="1"/>
  <c r="E16" i="124" s="1"/>
  <c r="E17" i="124" s="1"/>
  <c r="E18" i="124" s="1"/>
  <c r="E19" i="124" s="1"/>
  <c r="E20" i="124" s="1"/>
  <c r="E21" i="124" s="1"/>
  <c r="D14" i="124"/>
  <c r="D15" i="124" s="1"/>
  <c r="G31" i="123"/>
  <c r="G30" i="123"/>
  <c r="F30" i="123"/>
  <c r="F31" i="123" s="1"/>
  <c r="G27" i="123"/>
  <c r="G28" i="123" s="1"/>
  <c r="G29" i="123" s="1"/>
  <c r="G24" i="123"/>
  <c r="G25" i="123" s="1"/>
  <c r="G26" i="123" s="1"/>
  <c r="G23" i="123"/>
  <c r="F23" i="123"/>
  <c r="F24" i="123" s="1"/>
  <c r="F25" i="123" s="1"/>
  <c r="F26" i="123" s="1"/>
  <c r="F27" i="123" s="1"/>
  <c r="F28" i="123" s="1"/>
  <c r="F29" i="123" s="1"/>
  <c r="G22" i="123"/>
  <c r="F22" i="123"/>
  <c r="E22" i="123"/>
  <c r="E23" i="123" s="1"/>
  <c r="E24" i="123" s="1"/>
  <c r="E25" i="123" s="1"/>
  <c r="E26" i="123" s="1"/>
  <c r="E27" i="123" s="1"/>
  <c r="E28" i="123" s="1"/>
  <c r="E29" i="123" s="1"/>
  <c r="E30" i="123" s="1"/>
  <c r="E31" i="123" s="1"/>
  <c r="G19" i="123"/>
  <c r="G20" i="123" s="1"/>
  <c r="G21" i="123" s="1"/>
  <c r="G16" i="123"/>
  <c r="G17" i="123" s="1"/>
  <c r="G18" i="123" s="1"/>
  <c r="G15" i="123"/>
  <c r="F15" i="123"/>
  <c r="F16" i="123" s="1"/>
  <c r="F17" i="123" s="1"/>
  <c r="F18" i="123" s="1"/>
  <c r="F19" i="123" s="1"/>
  <c r="F20" i="123" s="1"/>
  <c r="F21" i="123" s="1"/>
  <c r="G14" i="123"/>
  <c r="F14" i="123"/>
  <c r="E14" i="123"/>
  <c r="E15" i="123" s="1"/>
  <c r="E16" i="123" s="1"/>
  <c r="E17" i="123" s="1"/>
  <c r="E18" i="123" s="1"/>
  <c r="E19" i="123" s="1"/>
  <c r="E20" i="123" s="1"/>
  <c r="E21" i="123" s="1"/>
  <c r="D14" i="123"/>
  <c r="D15" i="123" s="1"/>
  <c r="G31" i="122"/>
  <c r="G30" i="122"/>
  <c r="F30" i="122"/>
  <c r="F31" i="122" s="1"/>
  <c r="G27" i="122"/>
  <c r="G28" i="122" s="1"/>
  <c r="G29" i="122" s="1"/>
  <c r="G24" i="122"/>
  <c r="G25" i="122" s="1"/>
  <c r="G26" i="122" s="1"/>
  <c r="G23" i="122"/>
  <c r="F23" i="122"/>
  <c r="F24" i="122" s="1"/>
  <c r="F25" i="122" s="1"/>
  <c r="F26" i="122" s="1"/>
  <c r="F27" i="122" s="1"/>
  <c r="F28" i="122" s="1"/>
  <c r="F29" i="122" s="1"/>
  <c r="G22" i="122"/>
  <c r="F22" i="122"/>
  <c r="E22" i="122"/>
  <c r="E23" i="122" s="1"/>
  <c r="E24" i="122" s="1"/>
  <c r="E25" i="122" s="1"/>
  <c r="E26" i="122" s="1"/>
  <c r="E27" i="122" s="1"/>
  <c r="E28" i="122" s="1"/>
  <c r="E29" i="122" s="1"/>
  <c r="E30" i="122" s="1"/>
  <c r="E31" i="122" s="1"/>
  <c r="G19" i="122"/>
  <c r="G20" i="122" s="1"/>
  <c r="G21" i="122" s="1"/>
  <c r="G16" i="122"/>
  <c r="G17" i="122" s="1"/>
  <c r="G18" i="122" s="1"/>
  <c r="G15" i="122"/>
  <c r="F15" i="122"/>
  <c r="F16" i="122" s="1"/>
  <c r="F17" i="122" s="1"/>
  <c r="F18" i="122" s="1"/>
  <c r="F19" i="122" s="1"/>
  <c r="F20" i="122" s="1"/>
  <c r="F21" i="122" s="1"/>
  <c r="G14" i="122"/>
  <c r="F14" i="122"/>
  <c r="E14" i="122"/>
  <c r="E15" i="122" s="1"/>
  <c r="E16" i="122" s="1"/>
  <c r="E17" i="122" s="1"/>
  <c r="E18" i="122" s="1"/>
  <c r="E19" i="122" s="1"/>
  <c r="E20" i="122" s="1"/>
  <c r="E21" i="122" s="1"/>
  <c r="D14" i="122"/>
  <c r="D15" i="122" s="1"/>
  <c r="G31" i="121"/>
  <c r="G30" i="121"/>
  <c r="F30" i="121"/>
  <c r="F31" i="121" s="1"/>
  <c r="G27" i="121"/>
  <c r="G28" i="121" s="1"/>
  <c r="G29" i="121" s="1"/>
  <c r="G24" i="121"/>
  <c r="G25" i="121" s="1"/>
  <c r="G26" i="121" s="1"/>
  <c r="G23" i="121"/>
  <c r="F23" i="121"/>
  <c r="F24" i="121" s="1"/>
  <c r="F25" i="121" s="1"/>
  <c r="F26" i="121" s="1"/>
  <c r="F27" i="121" s="1"/>
  <c r="F28" i="121" s="1"/>
  <c r="F29" i="121" s="1"/>
  <c r="G22" i="121"/>
  <c r="F22" i="121"/>
  <c r="E22" i="121"/>
  <c r="E23" i="121" s="1"/>
  <c r="E24" i="121" s="1"/>
  <c r="E25" i="121" s="1"/>
  <c r="E26" i="121" s="1"/>
  <c r="E27" i="121" s="1"/>
  <c r="E28" i="121" s="1"/>
  <c r="E29" i="121" s="1"/>
  <c r="E30" i="121" s="1"/>
  <c r="E31" i="121" s="1"/>
  <c r="G19" i="121"/>
  <c r="G20" i="121" s="1"/>
  <c r="G21" i="121" s="1"/>
  <c r="G16" i="121"/>
  <c r="G17" i="121" s="1"/>
  <c r="G18" i="121" s="1"/>
  <c r="G15" i="121"/>
  <c r="F15" i="121"/>
  <c r="F16" i="121" s="1"/>
  <c r="F17" i="121" s="1"/>
  <c r="F18" i="121" s="1"/>
  <c r="F19" i="121" s="1"/>
  <c r="F20" i="121" s="1"/>
  <c r="F21" i="121" s="1"/>
  <c r="G14" i="121"/>
  <c r="F14" i="121"/>
  <c r="E14" i="121"/>
  <c r="E15" i="121" s="1"/>
  <c r="E16" i="121" s="1"/>
  <c r="E17" i="121" s="1"/>
  <c r="E18" i="121" s="1"/>
  <c r="E19" i="121" s="1"/>
  <c r="E20" i="121" s="1"/>
  <c r="E21" i="121" s="1"/>
  <c r="D14" i="121"/>
  <c r="D15" i="121" s="1"/>
  <c r="G31" i="120"/>
  <c r="G30" i="120"/>
  <c r="F30" i="120"/>
  <c r="F31" i="120" s="1"/>
  <c r="G27" i="120"/>
  <c r="G28" i="120" s="1"/>
  <c r="G29" i="120" s="1"/>
  <c r="G24" i="120"/>
  <c r="G25" i="120" s="1"/>
  <c r="G26" i="120" s="1"/>
  <c r="G23" i="120"/>
  <c r="F23" i="120"/>
  <c r="F24" i="120" s="1"/>
  <c r="F25" i="120" s="1"/>
  <c r="F26" i="120" s="1"/>
  <c r="F27" i="120" s="1"/>
  <c r="F28" i="120" s="1"/>
  <c r="F29" i="120" s="1"/>
  <c r="G22" i="120"/>
  <c r="F22" i="120"/>
  <c r="E22" i="120"/>
  <c r="E23" i="120" s="1"/>
  <c r="E24" i="120" s="1"/>
  <c r="E25" i="120" s="1"/>
  <c r="E26" i="120" s="1"/>
  <c r="E27" i="120" s="1"/>
  <c r="E28" i="120" s="1"/>
  <c r="E29" i="120" s="1"/>
  <c r="E30" i="120" s="1"/>
  <c r="E31" i="120" s="1"/>
  <c r="G19" i="120"/>
  <c r="G20" i="120" s="1"/>
  <c r="G21" i="120" s="1"/>
  <c r="G16" i="120"/>
  <c r="G17" i="120" s="1"/>
  <c r="G18" i="120" s="1"/>
  <c r="G15" i="120"/>
  <c r="F15" i="120"/>
  <c r="F16" i="120" s="1"/>
  <c r="F17" i="120" s="1"/>
  <c r="F18" i="120" s="1"/>
  <c r="F19" i="120" s="1"/>
  <c r="F20" i="120" s="1"/>
  <c r="F21" i="120" s="1"/>
  <c r="G14" i="120"/>
  <c r="F14" i="120"/>
  <c r="E14" i="120"/>
  <c r="E15" i="120" s="1"/>
  <c r="E16" i="120" s="1"/>
  <c r="E17" i="120" s="1"/>
  <c r="E18" i="120" s="1"/>
  <c r="E19" i="120" s="1"/>
  <c r="E20" i="120" s="1"/>
  <c r="E21" i="120" s="1"/>
  <c r="D14" i="120"/>
  <c r="D15" i="120" s="1"/>
  <c r="G31" i="110"/>
  <c r="G30" i="110"/>
  <c r="F30" i="110"/>
  <c r="F31" i="110" s="1"/>
  <c r="G27" i="110"/>
  <c r="G28" i="110" s="1"/>
  <c r="G29" i="110" s="1"/>
  <c r="G24" i="110"/>
  <c r="G25" i="110" s="1"/>
  <c r="G26" i="110" s="1"/>
  <c r="G23" i="110"/>
  <c r="F23" i="110"/>
  <c r="F24" i="110" s="1"/>
  <c r="F25" i="110" s="1"/>
  <c r="F26" i="110" s="1"/>
  <c r="F27" i="110" s="1"/>
  <c r="F28" i="110" s="1"/>
  <c r="F29" i="110" s="1"/>
  <c r="G22" i="110"/>
  <c r="F22" i="110"/>
  <c r="E22" i="110"/>
  <c r="E23" i="110" s="1"/>
  <c r="E24" i="110" s="1"/>
  <c r="E25" i="110" s="1"/>
  <c r="E26" i="110" s="1"/>
  <c r="E27" i="110" s="1"/>
  <c r="E28" i="110" s="1"/>
  <c r="E29" i="110" s="1"/>
  <c r="E30" i="110" s="1"/>
  <c r="E31" i="110" s="1"/>
  <c r="G19" i="110"/>
  <c r="G20" i="110" s="1"/>
  <c r="G21" i="110" s="1"/>
  <c r="G16" i="110"/>
  <c r="G17" i="110" s="1"/>
  <c r="G18" i="110" s="1"/>
  <c r="G15" i="110"/>
  <c r="F15" i="110"/>
  <c r="F16" i="110" s="1"/>
  <c r="F17" i="110" s="1"/>
  <c r="F18" i="110" s="1"/>
  <c r="F19" i="110" s="1"/>
  <c r="F20" i="110" s="1"/>
  <c r="F21" i="110" s="1"/>
  <c r="G14" i="110"/>
  <c r="F14" i="110"/>
  <c r="E14" i="110"/>
  <c r="E15" i="110" s="1"/>
  <c r="E16" i="110" s="1"/>
  <c r="E17" i="110" s="1"/>
  <c r="E18" i="110" s="1"/>
  <c r="E19" i="110" s="1"/>
  <c r="E20" i="110" s="1"/>
  <c r="E21" i="110" s="1"/>
  <c r="D14" i="110"/>
  <c r="D15" i="110" s="1"/>
  <c r="G31" i="109"/>
  <c r="G30" i="109"/>
  <c r="F30" i="109"/>
  <c r="F31" i="109" s="1"/>
  <c r="G27" i="109"/>
  <c r="G28" i="109" s="1"/>
  <c r="G29" i="109" s="1"/>
  <c r="G24" i="109"/>
  <c r="G25" i="109" s="1"/>
  <c r="G26" i="109" s="1"/>
  <c r="G23" i="109"/>
  <c r="F23" i="109"/>
  <c r="F24" i="109" s="1"/>
  <c r="F25" i="109" s="1"/>
  <c r="F26" i="109" s="1"/>
  <c r="F27" i="109" s="1"/>
  <c r="F28" i="109" s="1"/>
  <c r="F29" i="109" s="1"/>
  <c r="G22" i="109"/>
  <c r="F22" i="109"/>
  <c r="E22" i="109"/>
  <c r="E23" i="109" s="1"/>
  <c r="E24" i="109" s="1"/>
  <c r="E25" i="109" s="1"/>
  <c r="E26" i="109" s="1"/>
  <c r="E27" i="109" s="1"/>
  <c r="E28" i="109" s="1"/>
  <c r="E29" i="109" s="1"/>
  <c r="E30" i="109" s="1"/>
  <c r="E31" i="109" s="1"/>
  <c r="G19" i="109"/>
  <c r="G20" i="109" s="1"/>
  <c r="G21" i="109" s="1"/>
  <c r="G16" i="109"/>
  <c r="G17" i="109" s="1"/>
  <c r="G18" i="109" s="1"/>
  <c r="G15" i="109"/>
  <c r="F15" i="109"/>
  <c r="F16" i="109" s="1"/>
  <c r="F17" i="109" s="1"/>
  <c r="F18" i="109" s="1"/>
  <c r="F19" i="109" s="1"/>
  <c r="F20" i="109" s="1"/>
  <c r="F21" i="109" s="1"/>
  <c r="G14" i="109"/>
  <c r="F14" i="109"/>
  <c r="E14" i="109"/>
  <c r="E15" i="109" s="1"/>
  <c r="E16" i="109" s="1"/>
  <c r="E17" i="109" s="1"/>
  <c r="E18" i="109" s="1"/>
  <c r="E19" i="109" s="1"/>
  <c r="E20" i="109" s="1"/>
  <c r="E21" i="109" s="1"/>
  <c r="D14" i="109"/>
  <c r="D15" i="109" s="1"/>
  <c r="G31" i="108"/>
  <c r="G30" i="108"/>
  <c r="F30" i="108"/>
  <c r="F31" i="108" s="1"/>
  <c r="G27" i="108"/>
  <c r="G28" i="108" s="1"/>
  <c r="G29" i="108" s="1"/>
  <c r="G24" i="108"/>
  <c r="G25" i="108" s="1"/>
  <c r="G26" i="108" s="1"/>
  <c r="G23" i="108"/>
  <c r="F23" i="108"/>
  <c r="F24" i="108" s="1"/>
  <c r="F25" i="108" s="1"/>
  <c r="F26" i="108" s="1"/>
  <c r="F27" i="108" s="1"/>
  <c r="F28" i="108" s="1"/>
  <c r="F29" i="108" s="1"/>
  <c r="G22" i="108"/>
  <c r="F22" i="108"/>
  <c r="E22" i="108"/>
  <c r="E23" i="108" s="1"/>
  <c r="E24" i="108" s="1"/>
  <c r="E25" i="108" s="1"/>
  <c r="E26" i="108" s="1"/>
  <c r="E27" i="108" s="1"/>
  <c r="E28" i="108" s="1"/>
  <c r="E29" i="108" s="1"/>
  <c r="E30" i="108" s="1"/>
  <c r="E31" i="108" s="1"/>
  <c r="G19" i="108"/>
  <c r="G20" i="108" s="1"/>
  <c r="G21" i="108" s="1"/>
  <c r="G16" i="108"/>
  <c r="G17" i="108" s="1"/>
  <c r="G18" i="108" s="1"/>
  <c r="G15" i="108"/>
  <c r="F15" i="108"/>
  <c r="F16" i="108" s="1"/>
  <c r="F17" i="108" s="1"/>
  <c r="F18" i="108" s="1"/>
  <c r="F19" i="108" s="1"/>
  <c r="F20" i="108" s="1"/>
  <c r="F21" i="108" s="1"/>
  <c r="G14" i="108"/>
  <c r="F14" i="108"/>
  <c r="E14" i="108"/>
  <c r="E15" i="108" s="1"/>
  <c r="E16" i="108" s="1"/>
  <c r="E17" i="108" s="1"/>
  <c r="E18" i="108" s="1"/>
  <c r="E19" i="108" s="1"/>
  <c r="E20" i="108" s="1"/>
  <c r="E21" i="108" s="1"/>
  <c r="D14" i="108"/>
  <c r="D15" i="108" s="1"/>
  <c r="G31" i="107"/>
  <c r="G30" i="107"/>
  <c r="F30" i="107"/>
  <c r="F31" i="107" s="1"/>
  <c r="G27" i="107"/>
  <c r="G28" i="107" s="1"/>
  <c r="G29" i="107" s="1"/>
  <c r="G24" i="107"/>
  <c r="G25" i="107" s="1"/>
  <c r="G26" i="107" s="1"/>
  <c r="G23" i="107"/>
  <c r="F23" i="107"/>
  <c r="F24" i="107" s="1"/>
  <c r="F25" i="107" s="1"/>
  <c r="F26" i="107" s="1"/>
  <c r="F27" i="107" s="1"/>
  <c r="F28" i="107" s="1"/>
  <c r="F29" i="107" s="1"/>
  <c r="G22" i="107"/>
  <c r="F22" i="107"/>
  <c r="E22" i="107"/>
  <c r="E23" i="107" s="1"/>
  <c r="E24" i="107" s="1"/>
  <c r="E25" i="107" s="1"/>
  <c r="E26" i="107" s="1"/>
  <c r="E27" i="107" s="1"/>
  <c r="E28" i="107" s="1"/>
  <c r="E29" i="107" s="1"/>
  <c r="E30" i="107" s="1"/>
  <c r="E31" i="107" s="1"/>
  <c r="G19" i="107"/>
  <c r="G20" i="107" s="1"/>
  <c r="G21" i="107" s="1"/>
  <c r="G16" i="107"/>
  <c r="G17" i="107" s="1"/>
  <c r="G18" i="107" s="1"/>
  <c r="G15" i="107"/>
  <c r="F15" i="107"/>
  <c r="F16" i="107" s="1"/>
  <c r="F17" i="107" s="1"/>
  <c r="F18" i="107" s="1"/>
  <c r="F19" i="107" s="1"/>
  <c r="F20" i="107" s="1"/>
  <c r="F21" i="107" s="1"/>
  <c r="G14" i="107"/>
  <c r="F14" i="107"/>
  <c r="E14" i="107"/>
  <c r="E15" i="107" s="1"/>
  <c r="E16" i="107" s="1"/>
  <c r="E17" i="107" s="1"/>
  <c r="E18" i="107" s="1"/>
  <c r="E19" i="107" s="1"/>
  <c r="E20" i="107" s="1"/>
  <c r="E21" i="107" s="1"/>
  <c r="D14" i="107"/>
  <c r="D15" i="107" s="1"/>
  <c r="G31" i="106"/>
  <c r="G30" i="106"/>
  <c r="F30" i="106"/>
  <c r="F31" i="106" s="1"/>
  <c r="G27" i="106"/>
  <c r="G28" i="106" s="1"/>
  <c r="G29" i="106" s="1"/>
  <c r="G24" i="106"/>
  <c r="G25" i="106" s="1"/>
  <c r="G26" i="106" s="1"/>
  <c r="G23" i="106"/>
  <c r="F23" i="106"/>
  <c r="F24" i="106" s="1"/>
  <c r="F25" i="106" s="1"/>
  <c r="F26" i="106" s="1"/>
  <c r="F27" i="106" s="1"/>
  <c r="F28" i="106" s="1"/>
  <c r="F29" i="106" s="1"/>
  <c r="G22" i="106"/>
  <c r="F22" i="106"/>
  <c r="E22" i="106"/>
  <c r="E23" i="106" s="1"/>
  <c r="E24" i="106" s="1"/>
  <c r="E25" i="106" s="1"/>
  <c r="E26" i="106" s="1"/>
  <c r="E27" i="106" s="1"/>
  <c r="E28" i="106" s="1"/>
  <c r="E29" i="106" s="1"/>
  <c r="E30" i="106" s="1"/>
  <c r="E31" i="106" s="1"/>
  <c r="G19" i="106"/>
  <c r="G20" i="106" s="1"/>
  <c r="G21" i="106" s="1"/>
  <c r="G16" i="106"/>
  <c r="G17" i="106" s="1"/>
  <c r="G18" i="106" s="1"/>
  <c r="G15" i="106"/>
  <c r="F15" i="106"/>
  <c r="F16" i="106" s="1"/>
  <c r="F17" i="106" s="1"/>
  <c r="F18" i="106" s="1"/>
  <c r="F19" i="106" s="1"/>
  <c r="F20" i="106" s="1"/>
  <c r="F21" i="106" s="1"/>
  <c r="G14" i="106"/>
  <c r="F14" i="106"/>
  <c r="E14" i="106"/>
  <c r="E15" i="106" s="1"/>
  <c r="E16" i="106" s="1"/>
  <c r="E17" i="106" s="1"/>
  <c r="E18" i="106" s="1"/>
  <c r="E19" i="106" s="1"/>
  <c r="E20" i="106" s="1"/>
  <c r="E21" i="106" s="1"/>
  <c r="D14" i="106"/>
  <c r="H14" i="106" s="1"/>
  <c r="G31" i="105"/>
  <c r="G30" i="105"/>
  <c r="F30" i="105"/>
  <c r="F31" i="105" s="1"/>
  <c r="G27" i="105"/>
  <c r="G28" i="105" s="1"/>
  <c r="G29" i="105" s="1"/>
  <c r="G24" i="105"/>
  <c r="G25" i="105" s="1"/>
  <c r="G26" i="105" s="1"/>
  <c r="G23" i="105"/>
  <c r="F23" i="105"/>
  <c r="F24" i="105" s="1"/>
  <c r="F25" i="105" s="1"/>
  <c r="F26" i="105" s="1"/>
  <c r="F27" i="105" s="1"/>
  <c r="F28" i="105" s="1"/>
  <c r="F29" i="105" s="1"/>
  <c r="G22" i="105"/>
  <c r="F22" i="105"/>
  <c r="E22" i="105"/>
  <c r="E23" i="105" s="1"/>
  <c r="E24" i="105" s="1"/>
  <c r="E25" i="105" s="1"/>
  <c r="E26" i="105" s="1"/>
  <c r="E27" i="105" s="1"/>
  <c r="E28" i="105" s="1"/>
  <c r="E29" i="105" s="1"/>
  <c r="E30" i="105" s="1"/>
  <c r="E31" i="105" s="1"/>
  <c r="G19" i="105"/>
  <c r="G20" i="105" s="1"/>
  <c r="G21" i="105" s="1"/>
  <c r="G16" i="105"/>
  <c r="G17" i="105" s="1"/>
  <c r="G18" i="105" s="1"/>
  <c r="G15" i="105"/>
  <c r="F15" i="105"/>
  <c r="F16" i="105" s="1"/>
  <c r="F17" i="105" s="1"/>
  <c r="F18" i="105" s="1"/>
  <c r="F19" i="105" s="1"/>
  <c r="F20" i="105" s="1"/>
  <c r="F21" i="105" s="1"/>
  <c r="G14" i="105"/>
  <c r="F14" i="105"/>
  <c r="E14" i="105"/>
  <c r="E15" i="105" s="1"/>
  <c r="E16" i="105" s="1"/>
  <c r="E17" i="105" s="1"/>
  <c r="E18" i="105" s="1"/>
  <c r="E19" i="105" s="1"/>
  <c r="E20" i="105" s="1"/>
  <c r="E21" i="105" s="1"/>
  <c r="D14" i="105"/>
  <c r="D15" i="105" s="1"/>
  <c r="G31" i="104"/>
  <c r="G30" i="104"/>
  <c r="F30" i="104"/>
  <c r="F31" i="104" s="1"/>
  <c r="G27" i="104"/>
  <c r="G28" i="104" s="1"/>
  <c r="G29" i="104" s="1"/>
  <c r="G24" i="104"/>
  <c r="G25" i="104" s="1"/>
  <c r="G26" i="104" s="1"/>
  <c r="G23" i="104"/>
  <c r="F23" i="104"/>
  <c r="F24" i="104" s="1"/>
  <c r="F25" i="104" s="1"/>
  <c r="F26" i="104" s="1"/>
  <c r="F27" i="104" s="1"/>
  <c r="F28" i="104" s="1"/>
  <c r="F29" i="104" s="1"/>
  <c r="G22" i="104"/>
  <c r="F22" i="104"/>
  <c r="E22" i="104"/>
  <c r="E23" i="104" s="1"/>
  <c r="E24" i="104" s="1"/>
  <c r="E25" i="104" s="1"/>
  <c r="E26" i="104" s="1"/>
  <c r="E27" i="104" s="1"/>
  <c r="E28" i="104" s="1"/>
  <c r="E29" i="104" s="1"/>
  <c r="E30" i="104" s="1"/>
  <c r="E31" i="104" s="1"/>
  <c r="G19" i="104"/>
  <c r="G20" i="104" s="1"/>
  <c r="G21" i="104" s="1"/>
  <c r="G16" i="104"/>
  <c r="G17" i="104" s="1"/>
  <c r="G18" i="104" s="1"/>
  <c r="G15" i="104"/>
  <c r="F15" i="104"/>
  <c r="F16" i="104" s="1"/>
  <c r="F17" i="104" s="1"/>
  <c r="F18" i="104" s="1"/>
  <c r="F19" i="104" s="1"/>
  <c r="F20" i="104" s="1"/>
  <c r="F21" i="104" s="1"/>
  <c r="G14" i="104"/>
  <c r="F14" i="104"/>
  <c r="E14" i="104"/>
  <c r="E15" i="104" s="1"/>
  <c r="E16" i="104" s="1"/>
  <c r="E17" i="104" s="1"/>
  <c r="E18" i="104" s="1"/>
  <c r="E19" i="104" s="1"/>
  <c r="E20" i="104" s="1"/>
  <c r="E21" i="104" s="1"/>
  <c r="D14" i="104"/>
  <c r="H14" i="104" s="1"/>
  <c r="G31" i="103"/>
  <c r="G30" i="103"/>
  <c r="F30" i="103"/>
  <c r="F31" i="103" s="1"/>
  <c r="G27" i="103"/>
  <c r="G28" i="103" s="1"/>
  <c r="G29" i="103" s="1"/>
  <c r="G24" i="103"/>
  <c r="G25" i="103" s="1"/>
  <c r="G26" i="103" s="1"/>
  <c r="G23" i="103"/>
  <c r="F23" i="103"/>
  <c r="F24" i="103" s="1"/>
  <c r="F25" i="103" s="1"/>
  <c r="F26" i="103" s="1"/>
  <c r="F27" i="103" s="1"/>
  <c r="F28" i="103" s="1"/>
  <c r="F29" i="103" s="1"/>
  <c r="E23" i="103"/>
  <c r="E24" i="103" s="1"/>
  <c r="E25" i="103" s="1"/>
  <c r="E26" i="103" s="1"/>
  <c r="E27" i="103" s="1"/>
  <c r="E28" i="103" s="1"/>
  <c r="E29" i="103" s="1"/>
  <c r="E30" i="103" s="1"/>
  <c r="E31" i="103" s="1"/>
  <c r="G22" i="103"/>
  <c r="F22" i="103"/>
  <c r="E22" i="103"/>
  <c r="G19" i="103"/>
  <c r="G20" i="103" s="1"/>
  <c r="G21" i="103" s="1"/>
  <c r="G16" i="103"/>
  <c r="G17" i="103" s="1"/>
  <c r="G18" i="103" s="1"/>
  <c r="G15" i="103"/>
  <c r="F15" i="103"/>
  <c r="F16" i="103" s="1"/>
  <c r="F17" i="103" s="1"/>
  <c r="F18" i="103" s="1"/>
  <c r="F19" i="103" s="1"/>
  <c r="F20" i="103" s="1"/>
  <c r="F21" i="103" s="1"/>
  <c r="G14" i="103"/>
  <c r="F14" i="103"/>
  <c r="E14" i="103"/>
  <c r="E15" i="103" s="1"/>
  <c r="E16" i="103" s="1"/>
  <c r="E17" i="103" s="1"/>
  <c r="E18" i="103" s="1"/>
  <c r="E19" i="103" s="1"/>
  <c r="E20" i="103" s="1"/>
  <c r="E21" i="103" s="1"/>
  <c r="D14" i="103"/>
  <c r="D15" i="103" s="1"/>
  <c r="M10" i="186" l="1"/>
  <c r="N10" i="186" s="1"/>
  <c r="M10" i="167"/>
  <c r="N10" i="167" s="1"/>
  <c r="M10" i="197"/>
  <c r="N10" i="197" s="1"/>
  <c r="M10" i="174"/>
  <c r="N10" i="174" s="1"/>
  <c r="M10" i="164"/>
  <c r="N10" i="164" s="1"/>
  <c r="M10" i="160"/>
  <c r="N10" i="160" s="1"/>
  <c r="M10" i="179"/>
  <c r="N10" i="179" s="1"/>
  <c r="M10" i="194"/>
  <c r="N10" i="194" s="1"/>
  <c r="M10" i="183"/>
  <c r="N10" i="183" s="1"/>
  <c r="M10" i="175"/>
  <c r="N10" i="175" s="1"/>
  <c r="M10" i="191"/>
  <c r="N10" i="191" s="1"/>
  <c r="M10" i="187"/>
  <c r="N10" i="187" s="1"/>
  <c r="M10" i="171"/>
  <c r="N10" i="171" s="1"/>
  <c r="M10" i="168"/>
  <c r="N10" i="168" s="1"/>
  <c r="M10" i="198"/>
  <c r="N10" i="198" s="1"/>
  <c r="M10" i="165"/>
  <c r="N10" i="165" s="1"/>
  <c r="M10" i="161"/>
  <c r="N10" i="161" s="1"/>
  <c r="M10" i="195"/>
  <c r="N10" i="195" s="1"/>
  <c r="M10" i="184"/>
  <c r="N10" i="184" s="1"/>
  <c r="M10" i="180"/>
  <c r="N10" i="180" s="1"/>
  <c r="M10" i="176"/>
  <c r="N10" i="176" s="1"/>
  <c r="M10" i="192"/>
  <c r="N10" i="192" s="1"/>
  <c r="M10" i="188"/>
  <c r="N10" i="188" s="1"/>
  <c r="M10" i="172"/>
  <c r="N10" i="172" s="1"/>
  <c r="M10" i="169"/>
  <c r="N10" i="169" s="1"/>
  <c r="M10" i="199"/>
  <c r="N10" i="199" s="1"/>
  <c r="M10" i="189"/>
  <c r="N10" i="189" s="1"/>
  <c r="M10" i="185"/>
  <c r="N10" i="185" s="1"/>
  <c r="M10" i="181"/>
  <c r="N10" i="181" s="1"/>
  <c r="M10" i="177"/>
  <c r="N10" i="177" s="1"/>
  <c r="M10" i="166"/>
  <c r="N10" i="166" s="1"/>
  <c r="M10" i="196"/>
  <c r="N10" i="196" s="1"/>
  <c r="M10" i="193"/>
  <c r="N10" i="193" s="1"/>
  <c r="M10" i="173"/>
  <c r="N10" i="173" s="1"/>
  <c r="M10" i="190"/>
  <c r="N10" i="190" s="1"/>
  <c r="M10" i="118"/>
  <c r="N10" i="118" s="1"/>
  <c r="M10" i="112"/>
  <c r="N10" i="112" s="1"/>
  <c r="M10" i="114"/>
  <c r="N10" i="114" s="1"/>
  <c r="M10" i="111"/>
  <c r="N10" i="111" s="1"/>
  <c r="M10" i="178"/>
  <c r="N10" i="178" s="1"/>
  <c r="M10" i="162"/>
  <c r="N10" i="162" s="1"/>
  <c r="M10" i="117"/>
  <c r="N10" i="117" s="1"/>
  <c r="M10" i="119"/>
  <c r="N10" i="119" s="1"/>
  <c r="M10" i="115"/>
  <c r="N10" i="115" s="1"/>
  <c r="M10" i="113"/>
  <c r="N10" i="113" s="1"/>
  <c r="M10" i="182"/>
  <c r="N10" i="182" s="1"/>
  <c r="M10" i="170"/>
  <c r="N10" i="170" s="1"/>
  <c r="M10" i="116"/>
  <c r="N10" i="116" s="1"/>
  <c r="M10" i="163"/>
  <c r="N10" i="163" s="1"/>
  <c r="R10" i="194"/>
  <c r="R10" i="183"/>
  <c r="R10" i="175"/>
  <c r="R10" i="117"/>
  <c r="R10" i="191"/>
  <c r="R10" i="187"/>
  <c r="R10" i="171"/>
  <c r="R10" i="198"/>
  <c r="R10" i="195"/>
  <c r="R10" i="184"/>
  <c r="R10" i="180"/>
  <c r="R10" i="176"/>
  <c r="R10" i="192"/>
  <c r="R10" i="188"/>
  <c r="R10" i="172"/>
  <c r="R10" i="162"/>
  <c r="R10" i="169"/>
  <c r="R10" i="199"/>
  <c r="R10" i="189"/>
  <c r="R10" i="185"/>
  <c r="R10" i="181"/>
  <c r="R10" i="177"/>
  <c r="R10" i="196"/>
  <c r="R10" i="193"/>
  <c r="R10" i="173"/>
  <c r="R10" i="190"/>
  <c r="R10" i="182"/>
  <c r="R10" i="178"/>
  <c r="R10" i="170"/>
  <c r="R10" i="186"/>
  <c r="R10" i="167"/>
  <c r="R10" i="197"/>
  <c r="R10" i="174"/>
  <c r="R10" i="164"/>
  <c r="R10" i="160"/>
  <c r="R10" i="118"/>
  <c r="R10" i="166"/>
  <c r="R10" i="115"/>
  <c r="R10" i="114"/>
  <c r="R10" i="111"/>
  <c r="R10" i="113"/>
  <c r="R10" i="116"/>
  <c r="R10" i="119"/>
  <c r="R10" i="163"/>
  <c r="R10" i="161"/>
  <c r="R10" i="179"/>
  <c r="R10" i="165"/>
  <c r="R10" i="168"/>
  <c r="R10" i="112"/>
  <c r="J13" i="191"/>
  <c r="J13" i="187"/>
  <c r="J13" i="171"/>
  <c r="J13" i="161"/>
  <c r="J13" i="168"/>
  <c r="J13" i="114"/>
  <c r="J13" i="188"/>
  <c r="J13" i="184"/>
  <c r="J13" i="198"/>
  <c r="J13" i="180"/>
  <c r="J13" i="195"/>
  <c r="J13" i="192"/>
  <c r="J13" i="172"/>
  <c r="J13" i="199"/>
  <c r="J13" i="189"/>
  <c r="J13" i="181"/>
  <c r="J13" i="177"/>
  <c r="J13" i="169"/>
  <c r="J13" i="185"/>
  <c r="J13" i="166"/>
  <c r="J13" i="196"/>
  <c r="J13" i="173"/>
  <c r="J13" i="178"/>
  <c r="J13" i="193"/>
  <c r="J13" i="182"/>
  <c r="J13" i="174"/>
  <c r="J13" i="190"/>
  <c r="J13" i="186"/>
  <c r="J13" i="170"/>
  <c r="J13" i="167"/>
  <c r="J13" i="197"/>
  <c r="J13" i="164"/>
  <c r="J13" i="194"/>
  <c r="J13" i="183"/>
  <c r="J13" i="179"/>
  <c r="J13" i="175"/>
  <c r="J13" i="113"/>
  <c r="J13" i="176"/>
  <c r="J13" i="112"/>
  <c r="J13" i="118"/>
  <c r="J13" i="163"/>
  <c r="J13" i="111"/>
  <c r="J13" i="160"/>
  <c r="J13" i="162"/>
  <c r="J13" i="115"/>
  <c r="J13" i="165"/>
  <c r="J13" i="117"/>
  <c r="J13" i="119"/>
  <c r="J13" i="116"/>
  <c r="V10" i="198"/>
  <c r="V10" i="165"/>
  <c r="V10" i="161"/>
  <c r="V10" i="195"/>
  <c r="V10" i="184"/>
  <c r="V10" i="180"/>
  <c r="V10" i="176"/>
  <c r="V10" i="114"/>
  <c r="V10" i="192"/>
  <c r="V10" i="188"/>
  <c r="V10" i="169"/>
  <c r="V10" i="199"/>
  <c r="V10" i="189"/>
  <c r="V10" i="185"/>
  <c r="V10" i="181"/>
  <c r="V10" i="177"/>
  <c r="V10" i="166"/>
  <c r="V10" i="196"/>
  <c r="V10" i="163"/>
  <c r="V10" i="193"/>
  <c r="V10" i="173"/>
  <c r="V10" i="190"/>
  <c r="V10" i="182"/>
  <c r="V10" i="178"/>
  <c r="V10" i="170"/>
  <c r="V10" i="186"/>
  <c r="V10" i="167"/>
  <c r="V10" i="197"/>
  <c r="V10" i="174"/>
  <c r="V10" i="164"/>
  <c r="V10" i="179"/>
  <c r="V10" i="194"/>
  <c r="V10" i="183"/>
  <c r="V10" i="175"/>
  <c r="V10" i="191"/>
  <c r="V10" i="187"/>
  <c r="V10" i="171"/>
  <c r="V10" i="162"/>
  <c r="V10" i="115"/>
  <c r="V10" i="111"/>
  <c r="V10" i="117"/>
  <c r="V10" i="112"/>
  <c r="V10" i="119"/>
  <c r="V10" i="113"/>
  <c r="V10" i="116"/>
  <c r="V10" i="172"/>
  <c r="V10" i="160"/>
  <c r="V10" i="118"/>
  <c r="V10" i="168"/>
  <c r="L11" i="118"/>
  <c r="L11" i="192"/>
  <c r="L11" i="188"/>
  <c r="L11" i="172"/>
  <c r="L11" i="162"/>
  <c r="L11" i="111"/>
  <c r="L11" i="199"/>
  <c r="L11" i="189"/>
  <c r="L11" i="185"/>
  <c r="L11" i="181"/>
  <c r="L11" i="177"/>
  <c r="L11" i="196"/>
  <c r="L11" i="193"/>
  <c r="L11" i="173"/>
  <c r="L11" i="190"/>
  <c r="L11" i="182"/>
  <c r="L11" i="178"/>
  <c r="L11" i="170"/>
  <c r="L11" i="186"/>
  <c r="L11" i="197"/>
  <c r="L11" i="174"/>
  <c r="L11" i="164"/>
  <c r="L11" i="179"/>
  <c r="L11" i="194"/>
  <c r="L11" i="183"/>
  <c r="L11" i="175"/>
  <c r="L11" i="191"/>
  <c r="L11" i="187"/>
  <c r="L11" i="171"/>
  <c r="L11" i="168"/>
  <c r="L11" i="198"/>
  <c r="L11" i="165"/>
  <c r="L11" i="161"/>
  <c r="L11" i="195"/>
  <c r="L11" i="166"/>
  <c r="L11" i="115"/>
  <c r="L11" i="117"/>
  <c r="L11" i="113"/>
  <c r="L11" i="176"/>
  <c r="L11" i="169"/>
  <c r="L11" i="119"/>
  <c r="L11" i="114"/>
  <c r="L11" i="112"/>
  <c r="L11" i="180"/>
  <c r="L11" i="167"/>
  <c r="L11" i="163"/>
  <c r="L11" i="116"/>
  <c r="L11" i="160"/>
  <c r="L11" i="184"/>
  <c r="U10" i="168"/>
  <c r="U10" i="198"/>
  <c r="U10" i="165"/>
  <c r="U10" i="161"/>
  <c r="U10" i="180"/>
  <c r="U10" i="195"/>
  <c r="U10" i="184"/>
  <c r="U10" i="192"/>
  <c r="U10" i="188"/>
  <c r="U10" i="172"/>
  <c r="U10" i="169"/>
  <c r="U10" i="199"/>
  <c r="U10" i="189"/>
  <c r="U10" i="185"/>
  <c r="U10" i="181"/>
  <c r="U10" i="177"/>
  <c r="U10" i="166"/>
  <c r="U10" i="196"/>
  <c r="U10" i="193"/>
  <c r="U10" i="173"/>
  <c r="U10" i="190"/>
  <c r="U10" i="182"/>
  <c r="U10" i="178"/>
  <c r="U10" i="170"/>
  <c r="U10" i="186"/>
  <c r="U10" i="167"/>
  <c r="U10" i="197"/>
  <c r="U10" i="174"/>
  <c r="U10" i="164"/>
  <c r="U10" i="179"/>
  <c r="U10" i="194"/>
  <c r="U10" i="183"/>
  <c r="U10" i="175"/>
  <c r="U10" i="117"/>
  <c r="U10" i="191"/>
  <c r="U10" i="160"/>
  <c r="U10" i="171"/>
  <c r="U10" i="116"/>
  <c r="U10" i="162"/>
  <c r="U10" i="176"/>
  <c r="U10" i="115"/>
  <c r="U10" i="114"/>
  <c r="U10" i="111"/>
  <c r="U10" i="119"/>
  <c r="U10" i="113"/>
  <c r="U10" i="163"/>
  <c r="U10" i="112"/>
  <c r="U10" i="187"/>
  <c r="U10" i="118"/>
  <c r="W10" i="195"/>
  <c r="W10" i="184"/>
  <c r="W10" i="180"/>
  <c r="W10" i="176"/>
  <c r="W10" i="118"/>
  <c r="W10" i="192"/>
  <c r="W10" i="188"/>
  <c r="W10" i="199"/>
  <c r="W10" i="189"/>
  <c r="W10" i="185"/>
  <c r="W10" i="181"/>
  <c r="W10" i="177"/>
  <c r="W10" i="196"/>
  <c r="W10" i="193"/>
  <c r="W10" i="173"/>
  <c r="W10" i="190"/>
  <c r="W10" i="182"/>
  <c r="W10" i="178"/>
  <c r="W10" i="186"/>
  <c r="W10" i="167"/>
  <c r="W10" i="197"/>
  <c r="W10" i="174"/>
  <c r="W10" i="179"/>
  <c r="W10" i="194"/>
  <c r="W10" i="183"/>
  <c r="W10" i="175"/>
  <c r="W10" i="191"/>
  <c r="W10" i="187"/>
  <c r="W10" i="171"/>
  <c r="W10" i="168"/>
  <c r="W10" i="198"/>
  <c r="W10" i="162"/>
  <c r="W10" i="115"/>
  <c r="W10" i="166"/>
  <c r="W10" i="113"/>
  <c r="W10" i="111"/>
  <c r="W10" i="117"/>
  <c r="W10" i="169"/>
  <c r="W10" i="119"/>
  <c r="W10" i="112"/>
  <c r="W10" i="172"/>
  <c r="W10" i="163"/>
  <c r="W10" i="161"/>
  <c r="W10" i="116"/>
  <c r="W10" i="164"/>
  <c r="W10" i="170"/>
  <c r="W10" i="165"/>
  <c r="W10" i="114"/>
  <c r="W10" i="160"/>
  <c r="P12" i="194"/>
  <c r="P12" i="183"/>
  <c r="P12" i="175"/>
  <c r="P12" i="117"/>
  <c r="P12" i="191"/>
  <c r="P12" i="187"/>
  <c r="P12" i="171"/>
  <c r="P12" i="198"/>
  <c r="P12" i="195"/>
  <c r="P12" i="184"/>
  <c r="P12" i="180"/>
  <c r="P12" i="176"/>
  <c r="P12" i="192"/>
  <c r="P12" i="188"/>
  <c r="P12" i="172"/>
  <c r="P12" i="162"/>
  <c r="P12" i="169"/>
  <c r="P12" i="199"/>
  <c r="P12" i="189"/>
  <c r="P12" i="185"/>
  <c r="P12" i="181"/>
  <c r="P12" i="177"/>
  <c r="P12" i="196"/>
  <c r="P12" i="163"/>
  <c r="P12" i="193"/>
  <c r="P12" i="173"/>
  <c r="P12" i="190"/>
  <c r="P12" i="182"/>
  <c r="P12" i="178"/>
  <c r="P12" i="170"/>
  <c r="P12" i="186"/>
  <c r="P12" i="167"/>
  <c r="P12" i="197"/>
  <c r="P12" i="174"/>
  <c r="P12" i="164"/>
  <c r="P12" i="160"/>
  <c r="P12" i="116"/>
  <c r="P12" i="112"/>
  <c r="P12" i="114"/>
  <c r="P12" i="118"/>
  <c r="P12" i="161"/>
  <c r="P12" i="115"/>
  <c r="P12" i="165"/>
  <c r="P12" i="111"/>
  <c r="P12" i="113"/>
  <c r="P12" i="168"/>
  <c r="P12" i="119"/>
  <c r="P12" i="179"/>
  <c r="P12" i="166"/>
  <c r="T11" i="193"/>
  <c r="T11" i="173"/>
  <c r="T11" i="190"/>
  <c r="T11" i="182"/>
  <c r="T11" i="178"/>
  <c r="T11" i="170"/>
  <c r="T11" i="116"/>
  <c r="T11" i="186"/>
  <c r="T11" i="197"/>
  <c r="T11" i="179"/>
  <c r="T11" i="194"/>
  <c r="T11" i="183"/>
  <c r="T11" i="175"/>
  <c r="T11" i="191"/>
  <c r="T11" i="187"/>
  <c r="T11" i="171"/>
  <c r="T11" i="168"/>
  <c r="T11" i="198"/>
  <c r="T11" i="195"/>
  <c r="T11" i="184"/>
  <c r="T11" i="180"/>
  <c r="T11" i="176"/>
  <c r="T11" i="192"/>
  <c r="T11" i="188"/>
  <c r="T11" i="172"/>
  <c r="T11" i="169"/>
  <c r="T11" i="199"/>
  <c r="T11" i="189"/>
  <c r="T11" i="185"/>
  <c r="T11" i="181"/>
  <c r="T11" i="177"/>
  <c r="T11" i="166"/>
  <c r="T11" i="196"/>
  <c r="T11" i="163"/>
  <c r="T11" i="161"/>
  <c r="T11" i="112"/>
  <c r="T11" i="174"/>
  <c r="T11" i="167"/>
  <c r="T11" i="164"/>
  <c r="T11" i="114"/>
  <c r="T11" i="115"/>
  <c r="T11" i="119"/>
  <c r="T11" i="160"/>
  <c r="T11" i="118"/>
  <c r="T11" i="117"/>
  <c r="T11" i="165"/>
  <c r="T11" i="162"/>
  <c r="T11" i="111"/>
  <c r="T11" i="113"/>
  <c r="O10" i="197"/>
  <c r="O10" i="174"/>
  <c r="O10" i="164"/>
  <c r="O10" i="160"/>
  <c r="O10" i="179"/>
  <c r="O10" i="113"/>
  <c r="O10" i="183"/>
  <c r="O10" i="194"/>
  <c r="O10" i="191"/>
  <c r="O10" i="187"/>
  <c r="O10" i="168"/>
  <c r="O10" i="198"/>
  <c r="O10" i="195"/>
  <c r="O10" i="184"/>
  <c r="O10" i="180"/>
  <c r="O10" i="176"/>
  <c r="O10" i="192"/>
  <c r="O10" i="188"/>
  <c r="O10" i="172"/>
  <c r="O10" i="169"/>
  <c r="O10" i="199"/>
  <c r="O10" i="189"/>
  <c r="O10" i="185"/>
  <c r="O10" i="181"/>
  <c r="O10" i="177"/>
  <c r="O10" i="166"/>
  <c r="O10" i="196"/>
  <c r="O10" i="193"/>
  <c r="O10" i="173"/>
  <c r="O10" i="190"/>
  <c r="O10" i="182"/>
  <c r="O10" i="178"/>
  <c r="O10" i="170"/>
  <c r="O10" i="116"/>
  <c r="O10" i="118"/>
  <c r="O10" i="114"/>
  <c r="O10" i="112"/>
  <c r="O10" i="186"/>
  <c r="O10" i="171"/>
  <c r="O10" i="162"/>
  <c r="O10" i="117"/>
  <c r="O10" i="115"/>
  <c r="O10" i="167"/>
  <c r="O10" i="165"/>
  <c r="O10" i="119"/>
  <c r="O10" i="111"/>
  <c r="O10" i="175"/>
  <c r="O10" i="163"/>
  <c r="O10" i="161"/>
  <c r="R11" i="119"/>
  <c r="R11" i="193"/>
  <c r="R11" i="173"/>
  <c r="R11" i="190"/>
  <c r="R11" i="182"/>
  <c r="R11" i="178"/>
  <c r="R11" i="186"/>
  <c r="R11" i="197"/>
  <c r="R11" i="174"/>
  <c r="R11" i="179"/>
  <c r="R11" i="194"/>
  <c r="R11" i="183"/>
  <c r="R11" i="175"/>
  <c r="R11" i="191"/>
  <c r="R11" i="187"/>
  <c r="R11" i="171"/>
  <c r="R11" i="198"/>
  <c r="R11" i="165"/>
  <c r="R11" i="195"/>
  <c r="R11" i="184"/>
  <c r="R11" i="180"/>
  <c r="R11" i="176"/>
  <c r="R11" i="192"/>
  <c r="R11" i="188"/>
  <c r="R11" i="172"/>
  <c r="R11" i="169"/>
  <c r="R11" i="199"/>
  <c r="R11" i="189"/>
  <c r="R11" i="185"/>
  <c r="R11" i="181"/>
  <c r="R11" i="177"/>
  <c r="R11" i="166"/>
  <c r="R11" i="196"/>
  <c r="R11" i="111"/>
  <c r="R11" i="116"/>
  <c r="R11" i="163"/>
  <c r="R11" i="161"/>
  <c r="R11" i="115"/>
  <c r="R11" i="167"/>
  <c r="R11" i="112"/>
  <c r="R11" i="164"/>
  <c r="R11" i="114"/>
  <c r="R11" i="160"/>
  <c r="R11" i="118"/>
  <c r="R11" i="170"/>
  <c r="R11" i="113"/>
  <c r="R11" i="168"/>
  <c r="R11" i="162"/>
  <c r="R11" i="117"/>
  <c r="S10" i="191"/>
  <c r="S10" i="187"/>
  <c r="Q10" i="179"/>
  <c r="S10" i="171"/>
  <c r="Q10" i="194"/>
  <c r="Q10" i="183"/>
  <c r="Q10" i="175"/>
  <c r="S10" i="168"/>
  <c r="Q10" i="117"/>
  <c r="S10" i="198"/>
  <c r="Q10" i="191"/>
  <c r="Q10" i="187"/>
  <c r="S10" i="195"/>
  <c r="S10" i="184"/>
  <c r="S10" i="180"/>
  <c r="S10" i="176"/>
  <c r="Q10" i="198"/>
  <c r="Q10" i="195"/>
  <c r="S10" i="192"/>
  <c r="S10" i="188"/>
  <c r="Q10" i="184"/>
  <c r="Q10" i="180"/>
  <c r="Q10" i="176"/>
  <c r="S10" i="172"/>
  <c r="S10" i="169"/>
  <c r="S10" i="199"/>
  <c r="Q10" i="192"/>
  <c r="S10" i="189"/>
  <c r="Q10" i="188"/>
  <c r="S10" i="185"/>
  <c r="S10" i="181"/>
  <c r="S10" i="177"/>
  <c r="Q10" i="172"/>
  <c r="S10" i="166"/>
  <c r="S10" i="196"/>
  <c r="Q10" i="199"/>
  <c r="Q10" i="189"/>
  <c r="Q10" i="185"/>
  <c r="Q10" i="181"/>
  <c r="Q10" i="177"/>
  <c r="Q10" i="166"/>
  <c r="Q10" i="196"/>
  <c r="S10" i="193"/>
  <c r="S10" i="173"/>
  <c r="S10" i="190"/>
  <c r="S10" i="182"/>
  <c r="S10" i="178"/>
  <c r="S10" i="170"/>
  <c r="Q10" i="193"/>
  <c r="S10" i="186"/>
  <c r="Q10" i="173"/>
  <c r="S10" i="167"/>
  <c r="S10" i="197"/>
  <c r="Q10" i="190"/>
  <c r="Q10" i="182"/>
  <c r="Q10" i="178"/>
  <c r="S10" i="174"/>
  <c r="Q10" i="170"/>
  <c r="S10" i="164"/>
  <c r="Q10" i="186"/>
  <c r="S10" i="179"/>
  <c r="Q10" i="167"/>
  <c r="S10" i="113"/>
  <c r="Q10" i="197"/>
  <c r="S10" i="194"/>
  <c r="Q10" i="118"/>
  <c r="Q10" i="114"/>
  <c r="Q10" i="112"/>
  <c r="S10" i="160"/>
  <c r="S10" i="111"/>
  <c r="S10" i="112"/>
  <c r="Q10" i="171"/>
  <c r="Q10" i="160"/>
  <c r="Q10" i="116"/>
  <c r="S10" i="162"/>
  <c r="S10" i="183"/>
  <c r="Q10" i="162"/>
  <c r="S10" i="115"/>
  <c r="S10" i="114"/>
  <c r="Q10" i="169"/>
  <c r="S10" i="117"/>
  <c r="Q10" i="174"/>
  <c r="Q10" i="115"/>
  <c r="S10" i="119"/>
  <c r="Q10" i="113"/>
  <c r="S10" i="116"/>
  <c r="Q10" i="119"/>
  <c r="Q10" i="111"/>
  <c r="S10" i="175"/>
  <c r="S10" i="163"/>
  <c r="S10" i="161"/>
  <c r="Q10" i="168"/>
  <c r="Q10" i="164"/>
  <c r="S10" i="165"/>
  <c r="Q10" i="163"/>
  <c r="Q10" i="161"/>
  <c r="Q10" i="165"/>
  <c r="S10" i="118"/>
  <c r="U11" i="190"/>
  <c r="V11" i="190" s="1"/>
  <c r="U11" i="182"/>
  <c r="V11" i="182" s="1"/>
  <c r="U11" i="178"/>
  <c r="V11" i="178" s="1"/>
  <c r="U11" i="170"/>
  <c r="V11" i="170" s="1"/>
  <c r="U11" i="116"/>
  <c r="V11" i="116" s="1"/>
  <c r="U11" i="186"/>
  <c r="V11" i="186" s="1"/>
  <c r="U11" i="167"/>
  <c r="V11" i="167" s="1"/>
  <c r="U11" i="197"/>
  <c r="V11" i="197" s="1"/>
  <c r="U11" i="179"/>
  <c r="V11" i="179" s="1"/>
  <c r="U11" i="194"/>
  <c r="V11" i="194" s="1"/>
  <c r="U11" i="183"/>
  <c r="V11" i="183" s="1"/>
  <c r="U11" i="175"/>
  <c r="V11" i="175" s="1"/>
  <c r="U11" i="191"/>
  <c r="V11" i="191" s="1"/>
  <c r="U11" i="187"/>
  <c r="V11" i="187" s="1"/>
  <c r="U11" i="171"/>
  <c r="V11" i="171" s="1"/>
  <c r="U11" i="168"/>
  <c r="V11" i="168" s="1"/>
  <c r="U11" i="198"/>
  <c r="V11" i="198" s="1"/>
  <c r="U11" i="165"/>
  <c r="V11" i="165" s="1"/>
  <c r="U11" i="195"/>
  <c r="V11" i="195" s="1"/>
  <c r="U11" i="184"/>
  <c r="V11" i="184" s="1"/>
  <c r="U11" i="180"/>
  <c r="V11" i="180" s="1"/>
  <c r="U11" i="176"/>
  <c r="V11" i="176" s="1"/>
  <c r="U11" i="192"/>
  <c r="V11" i="192" s="1"/>
  <c r="U11" i="188"/>
  <c r="V11" i="188" s="1"/>
  <c r="U11" i="172"/>
  <c r="V11" i="172" s="1"/>
  <c r="U11" i="169"/>
  <c r="V11" i="169" s="1"/>
  <c r="U11" i="199"/>
  <c r="V11" i="199" s="1"/>
  <c r="U11" i="189"/>
  <c r="V11" i="189" s="1"/>
  <c r="U11" i="185"/>
  <c r="V11" i="185" s="1"/>
  <c r="U11" i="181"/>
  <c r="V11" i="181" s="1"/>
  <c r="U11" i="177"/>
  <c r="V11" i="177" s="1"/>
  <c r="U11" i="166"/>
  <c r="V11" i="166" s="1"/>
  <c r="U11" i="196"/>
  <c r="V11" i="196" s="1"/>
  <c r="U11" i="163"/>
  <c r="V11" i="163" s="1"/>
  <c r="U11" i="119"/>
  <c r="V11" i="119" s="1"/>
  <c r="U11" i="112"/>
  <c r="V11" i="112" s="1"/>
  <c r="U11" i="193"/>
  <c r="V11" i="193" s="1"/>
  <c r="U11" i="113"/>
  <c r="V11" i="113" s="1"/>
  <c r="U11" i="161"/>
  <c r="V11" i="161" s="1"/>
  <c r="U11" i="115"/>
  <c r="V11" i="115" s="1"/>
  <c r="U11" i="174"/>
  <c r="V11" i="174" s="1"/>
  <c r="U11" i="164"/>
  <c r="V11" i="164" s="1"/>
  <c r="U11" i="114"/>
  <c r="V11" i="114" s="1"/>
  <c r="U11" i="160"/>
  <c r="V11" i="160" s="1"/>
  <c r="U11" i="118"/>
  <c r="V11" i="118" s="1"/>
  <c r="U11" i="111"/>
  <c r="V11" i="111" s="1"/>
  <c r="U11" i="162"/>
  <c r="V11" i="162" s="1"/>
  <c r="U11" i="117"/>
  <c r="V11" i="117" s="1"/>
  <c r="U11" i="173"/>
  <c r="V11" i="173" s="1"/>
  <c r="P11" i="196"/>
  <c r="P11" i="163"/>
  <c r="P11" i="119"/>
  <c r="P11" i="112"/>
  <c r="P11" i="193"/>
  <c r="P11" i="190"/>
  <c r="P11" i="182"/>
  <c r="P11" i="178"/>
  <c r="P11" i="186"/>
  <c r="P11" i="167"/>
  <c r="P11" i="197"/>
  <c r="P11" i="174"/>
  <c r="P11" i="179"/>
  <c r="P11" i="194"/>
  <c r="P11" i="183"/>
  <c r="P11" i="175"/>
  <c r="P11" i="191"/>
  <c r="P11" i="187"/>
  <c r="P11" i="168"/>
  <c r="P11" i="198"/>
  <c r="P11" i="165"/>
  <c r="P11" i="195"/>
  <c r="P11" i="184"/>
  <c r="P11" i="180"/>
  <c r="P11" i="176"/>
  <c r="P11" i="192"/>
  <c r="P11" i="188"/>
  <c r="P11" i="172"/>
  <c r="P11" i="169"/>
  <c r="P11" i="115"/>
  <c r="P11" i="199"/>
  <c r="P11" i="189"/>
  <c r="P11" i="171"/>
  <c r="P11" i="111"/>
  <c r="P11" i="181"/>
  <c r="P11" i="116"/>
  <c r="P11" i="161"/>
  <c r="P11" i="185"/>
  <c r="P11" i="164"/>
  <c r="P11" i="114"/>
  <c r="P11" i="160"/>
  <c r="P11" i="118"/>
  <c r="P11" i="170"/>
  <c r="P11" i="177"/>
  <c r="P11" i="113"/>
  <c r="P11" i="166"/>
  <c r="P11" i="162"/>
  <c r="P11" i="117"/>
  <c r="P11" i="173"/>
  <c r="N12" i="197"/>
  <c r="N12" i="174"/>
  <c r="N12" i="164"/>
  <c r="N12" i="160"/>
  <c r="N12" i="179"/>
  <c r="N12" i="113"/>
  <c r="N12" i="183"/>
  <c r="N12" i="194"/>
  <c r="N12" i="191"/>
  <c r="N12" i="187"/>
  <c r="N12" i="168"/>
  <c r="N12" i="198"/>
  <c r="N12" i="165"/>
  <c r="N12" i="195"/>
  <c r="N12" i="184"/>
  <c r="N12" i="180"/>
  <c r="N12" i="176"/>
  <c r="N12" i="192"/>
  <c r="N12" i="188"/>
  <c r="N12" i="172"/>
  <c r="N12" i="169"/>
  <c r="N12" i="199"/>
  <c r="N12" i="189"/>
  <c r="N12" i="185"/>
  <c r="N12" i="181"/>
  <c r="N12" i="177"/>
  <c r="N12" i="166"/>
  <c r="N12" i="196"/>
  <c r="N12" i="163"/>
  <c r="N12" i="193"/>
  <c r="N12" i="173"/>
  <c r="N12" i="190"/>
  <c r="N12" i="182"/>
  <c r="N12" i="178"/>
  <c r="N12" i="170"/>
  <c r="N12" i="116"/>
  <c r="N12" i="161"/>
  <c r="N12" i="114"/>
  <c r="N12" i="186"/>
  <c r="N12" i="111"/>
  <c r="N12" i="112"/>
  <c r="N12" i="171"/>
  <c r="N12" i="167"/>
  <c r="N12" i="118"/>
  <c r="N12" i="175"/>
  <c r="N12" i="162"/>
  <c r="N12" i="117"/>
  <c r="N12" i="115"/>
  <c r="N12" i="119"/>
  <c r="O12" i="179"/>
  <c r="O12" i="194"/>
  <c r="O12" i="183"/>
  <c r="O12" i="175"/>
  <c r="O12" i="117"/>
  <c r="O12" i="187"/>
  <c r="O12" i="191"/>
  <c r="O12" i="198"/>
  <c r="O12" i="195"/>
  <c r="O12" i="184"/>
  <c r="O12" i="180"/>
  <c r="O12" i="176"/>
  <c r="O12" i="192"/>
  <c r="O12" i="188"/>
  <c r="O12" i="172"/>
  <c r="O12" i="199"/>
  <c r="O12" i="189"/>
  <c r="O12" i="185"/>
  <c r="O12" i="181"/>
  <c r="O12" i="177"/>
  <c r="O12" i="166"/>
  <c r="O12" i="196"/>
  <c r="O12" i="193"/>
  <c r="O12" i="173"/>
  <c r="O12" i="190"/>
  <c r="O12" i="182"/>
  <c r="O12" i="178"/>
  <c r="O12" i="170"/>
  <c r="O12" i="186"/>
  <c r="O12" i="167"/>
  <c r="O12" i="197"/>
  <c r="O12" i="161"/>
  <c r="O12" i="116"/>
  <c r="O12" i="114"/>
  <c r="O12" i="169"/>
  <c r="O12" i="112"/>
  <c r="O12" i="174"/>
  <c r="O12" i="163"/>
  <c r="O12" i="118"/>
  <c r="O12" i="164"/>
  <c r="O12" i="160"/>
  <c r="O12" i="162"/>
  <c r="O12" i="115"/>
  <c r="O12" i="165"/>
  <c r="O12" i="113"/>
  <c r="O12" i="111"/>
  <c r="O12" i="168"/>
  <c r="O12" i="119"/>
  <c r="O12" i="171"/>
  <c r="O11" i="199"/>
  <c r="O11" i="189"/>
  <c r="O11" i="185"/>
  <c r="O11" i="181"/>
  <c r="O11" i="177"/>
  <c r="O11" i="166"/>
  <c r="O11" i="196"/>
  <c r="O11" i="163"/>
  <c r="O11" i="193"/>
  <c r="O11" i="190"/>
  <c r="O11" i="182"/>
  <c r="O11" i="178"/>
  <c r="O11" i="170"/>
  <c r="O11" i="186"/>
  <c r="O11" i="167"/>
  <c r="O11" i="197"/>
  <c r="O11" i="174"/>
  <c r="O11" i="164"/>
  <c r="O11" i="179"/>
  <c r="O11" i="194"/>
  <c r="O11" i="183"/>
  <c r="O11" i="175"/>
  <c r="O11" i="191"/>
  <c r="O11" i="187"/>
  <c r="O11" i="171"/>
  <c r="O11" i="168"/>
  <c r="O11" i="198"/>
  <c r="O11" i="165"/>
  <c r="O11" i="195"/>
  <c r="O11" i="184"/>
  <c r="O11" i="180"/>
  <c r="O11" i="176"/>
  <c r="O11" i="192"/>
  <c r="O11" i="188"/>
  <c r="O11" i="172"/>
  <c r="O11" i="162"/>
  <c r="O11" i="111"/>
  <c r="O11" i="173"/>
  <c r="O11" i="119"/>
  <c r="O11" i="113"/>
  <c r="O11" i="169"/>
  <c r="O11" i="116"/>
  <c r="O11" i="161"/>
  <c r="O11" i="112"/>
  <c r="O11" i="114"/>
  <c r="O11" i="115"/>
  <c r="O11" i="160"/>
  <c r="O11" i="118"/>
  <c r="O11" i="117"/>
  <c r="M12" i="186"/>
  <c r="M12" i="167"/>
  <c r="M12" i="197"/>
  <c r="M12" i="174"/>
  <c r="M12" i="164"/>
  <c r="M12" i="160"/>
  <c r="M12" i="179"/>
  <c r="M12" i="194"/>
  <c r="M12" i="183"/>
  <c r="M12" i="175"/>
  <c r="M12" i="191"/>
  <c r="M12" i="187"/>
  <c r="M12" i="171"/>
  <c r="M12" i="168"/>
  <c r="M12" i="198"/>
  <c r="M12" i="165"/>
  <c r="M12" i="161"/>
  <c r="M12" i="195"/>
  <c r="M12" i="184"/>
  <c r="M12" i="180"/>
  <c r="M12" i="176"/>
  <c r="M12" i="192"/>
  <c r="M12" i="188"/>
  <c r="M12" i="172"/>
  <c r="M12" i="169"/>
  <c r="M12" i="199"/>
  <c r="M12" i="189"/>
  <c r="M12" i="185"/>
  <c r="M12" i="181"/>
  <c r="M12" i="177"/>
  <c r="M12" i="166"/>
  <c r="M12" i="196"/>
  <c r="M12" i="163"/>
  <c r="M12" i="193"/>
  <c r="M12" i="173"/>
  <c r="M12" i="190"/>
  <c r="M12" i="115"/>
  <c r="M12" i="111"/>
  <c r="M12" i="116"/>
  <c r="M12" i="112"/>
  <c r="M12" i="178"/>
  <c r="M12" i="114"/>
  <c r="M12" i="118"/>
  <c r="M12" i="113"/>
  <c r="M12" i="170"/>
  <c r="M12" i="182"/>
  <c r="M12" i="162"/>
  <c r="M12" i="117"/>
  <c r="M12" i="119"/>
  <c r="K10" i="190"/>
  <c r="K10" i="182"/>
  <c r="K10" i="178"/>
  <c r="K10" i="170"/>
  <c r="K10" i="186"/>
  <c r="K10" i="167"/>
  <c r="K10" i="197"/>
  <c r="K10" i="179"/>
  <c r="K10" i="194"/>
  <c r="K10" i="183"/>
  <c r="K10" i="175"/>
  <c r="K10" i="191"/>
  <c r="K10" i="187"/>
  <c r="K10" i="171"/>
  <c r="K10" i="168"/>
  <c r="K10" i="198"/>
  <c r="K10" i="165"/>
  <c r="K10" i="195"/>
  <c r="K10" i="184"/>
  <c r="K10" i="180"/>
  <c r="K10" i="176"/>
  <c r="K10" i="192"/>
  <c r="K10" i="188"/>
  <c r="K10" i="172"/>
  <c r="K10" i="169"/>
  <c r="K10" i="199"/>
  <c r="K10" i="189"/>
  <c r="K10" i="185"/>
  <c r="K10" i="181"/>
  <c r="K10" i="177"/>
  <c r="K10" i="166"/>
  <c r="K10" i="196"/>
  <c r="K10" i="119"/>
  <c r="K10" i="112"/>
  <c r="K10" i="193"/>
  <c r="K10" i="116"/>
  <c r="K10" i="114"/>
  <c r="K10" i="173"/>
  <c r="K10" i="163"/>
  <c r="K10" i="160"/>
  <c r="K10" i="118"/>
  <c r="K10" i="113"/>
  <c r="K10" i="174"/>
  <c r="K10" i="162"/>
  <c r="K10" i="117"/>
  <c r="K10" i="115"/>
  <c r="K10" i="111"/>
  <c r="K10" i="164"/>
  <c r="K10" i="161"/>
  <c r="M11" i="192"/>
  <c r="M11" i="188"/>
  <c r="M11" i="172"/>
  <c r="N11" i="169"/>
  <c r="M11" i="162"/>
  <c r="N11" i="199"/>
  <c r="N11" i="189"/>
  <c r="N11" i="185"/>
  <c r="N11" i="181"/>
  <c r="N11" i="177"/>
  <c r="M11" i="169"/>
  <c r="N11" i="166"/>
  <c r="M11" i="115"/>
  <c r="M11" i="181"/>
  <c r="M11" i="177"/>
  <c r="M11" i="199"/>
  <c r="N11" i="196"/>
  <c r="M11" i="189"/>
  <c r="M11" i="185"/>
  <c r="M11" i="196"/>
  <c r="N11" i="193"/>
  <c r="N11" i="173"/>
  <c r="M11" i="193"/>
  <c r="N11" i="190"/>
  <c r="N11" i="182"/>
  <c r="N11" i="178"/>
  <c r="M11" i="173"/>
  <c r="N11" i="170"/>
  <c r="M11" i="190"/>
  <c r="N11" i="186"/>
  <c r="M11" i="182"/>
  <c r="M11" i="178"/>
  <c r="M11" i="170"/>
  <c r="N11" i="167"/>
  <c r="N11" i="197"/>
  <c r="M11" i="186"/>
  <c r="N11" i="174"/>
  <c r="M11" i="167"/>
  <c r="N11" i="164"/>
  <c r="M11" i="197"/>
  <c r="N11" i="179"/>
  <c r="M11" i="174"/>
  <c r="N11" i="194"/>
  <c r="N11" i="183"/>
  <c r="M11" i="179"/>
  <c r="N11" i="175"/>
  <c r="M11" i="194"/>
  <c r="N11" i="191"/>
  <c r="N11" i="187"/>
  <c r="M11" i="183"/>
  <c r="M11" i="175"/>
  <c r="N11" i="171"/>
  <c r="M11" i="191"/>
  <c r="M11" i="187"/>
  <c r="M11" i="171"/>
  <c r="N11" i="168"/>
  <c r="N11" i="198"/>
  <c r="M11" i="168"/>
  <c r="N11" i="165"/>
  <c r="M11" i="198"/>
  <c r="N11" i="195"/>
  <c r="N11" i="184"/>
  <c r="N11" i="180"/>
  <c r="N11" i="176"/>
  <c r="M11" i="165"/>
  <c r="M11" i="195"/>
  <c r="M11" i="184"/>
  <c r="M11" i="180"/>
  <c r="M11" i="176"/>
  <c r="N11" i="118"/>
  <c r="M11" i="114"/>
  <c r="N11" i="192"/>
  <c r="N11" i="117"/>
  <c r="M11" i="113"/>
  <c r="M11" i="111"/>
  <c r="M11" i="118"/>
  <c r="N11" i="119"/>
  <c r="M11" i="117"/>
  <c r="N11" i="113"/>
  <c r="M11" i="119"/>
  <c r="N11" i="111"/>
  <c r="N11" i="114"/>
  <c r="N11" i="163"/>
  <c r="N11" i="188"/>
  <c r="N11" i="172"/>
  <c r="M11" i="163"/>
  <c r="N11" i="116"/>
  <c r="N11" i="161"/>
  <c r="M11" i="116"/>
  <c r="N11" i="112"/>
  <c r="M11" i="166"/>
  <c r="M11" i="161"/>
  <c r="M11" i="164"/>
  <c r="M11" i="112"/>
  <c r="N11" i="115"/>
  <c r="N11" i="160"/>
  <c r="N11" i="162"/>
  <c r="M11" i="160"/>
  <c r="L11" i="159"/>
  <c r="L11" i="157"/>
  <c r="L11" i="155"/>
  <c r="L11" i="152"/>
  <c r="L11" i="108"/>
  <c r="L11" i="106"/>
  <c r="L11" i="150"/>
  <c r="L11" i="104"/>
  <c r="L11" i="148"/>
  <c r="L11" i="146"/>
  <c r="L11" i="144"/>
  <c r="L11" i="142"/>
  <c r="L11" i="156"/>
  <c r="L11" i="140"/>
  <c r="L11" i="138"/>
  <c r="L11" i="136"/>
  <c r="L11" i="134"/>
  <c r="L11" i="132"/>
  <c r="L11" i="130"/>
  <c r="L11" i="128"/>
  <c r="L11" i="126"/>
  <c r="L11" i="124"/>
  <c r="L11" i="158"/>
  <c r="L11" i="153"/>
  <c r="L11" i="151"/>
  <c r="L11" i="149"/>
  <c r="L11" i="147"/>
  <c r="L11" i="145"/>
  <c r="L11" i="143"/>
  <c r="L11" i="141"/>
  <c r="L11" i="139"/>
  <c r="L11" i="137"/>
  <c r="L11" i="133"/>
  <c r="L11" i="131"/>
  <c r="L11" i="154"/>
  <c r="L11" i="103"/>
  <c r="L11" i="123"/>
  <c r="L11" i="120"/>
  <c r="L11" i="121"/>
  <c r="L11" i="102"/>
  <c r="L11" i="109"/>
  <c r="L11" i="110"/>
  <c r="L11" i="135"/>
  <c r="L11" i="107"/>
  <c r="L11" i="127"/>
  <c r="L11" i="125"/>
  <c r="L11" i="105"/>
  <c r="L11" i="122"/>
  <c r="L11" i="129"/>
  <c r="S10" i="157"/>
  <c r="S10" i="131"/>
  <c r="S10" i="129"/>
  <c r="S10" i="127"/>
  <c r="S10" i="125"/>
  <c r="S10" i="154"/>
  <c r="S10" i="152"/>
  <c r="S10" i="159"/>
  <c r="S10" i="150"/>
  <c r="S10" i="104"/>
  <c r="S10" i="148"/>
  <c r="S10" i="146"/>
  <c r="S10" i="144"/>
  <c r="S10" i="142"/>
  <c r="S10" i="102"/>
  <c r="S10" i="156"/>
  <c r="S10" i="140"/>
  <c r="S10" i="138"/>
  <c r="S10" i="136"/>
  <c r="S10" i="134"/>
  <c r="S10" i="132"/>
  <c r="S10" i="158"/>
  <c r="S10" i="153"/>
  <c r="S10" i="155"/>
  <c r="S10" i="151"/>
  <c r="S10" i="149"/>
  <c r="S10" i="147"/>
  <c r="S10" i="145"/>
  <c r="S10" i="143"/>
  <c r="S10" i="141"/>
  <c r="S10" i="139"/>
  <c r="S10" i="123"/>
  <c r="S10" i="122"/>
  <c r="S10" i="103"/>
  <c r="S10" i="130"/>
  <c r="S10" i="121"/>
  <c r="S10" i="120"/>
  <c r="S10" i="105"/>
  <c r="S10" i="110"/>
  <c r="S10" i="135"/>
  <c r="S10" i="133"/>
  <c r="S10" i="109"/>
  <c r="S10" i="137"/>
  <c r="S10" i="128"/>
  <c r="S10" i="126"/>
  <c r="S10" i="108"/>
  <c r="S10" i="107"/>
  <c r="S10" i="106"/>
  <c r="S10" i="124"/>
  <c r="T10" i="129"/>
  <c r="T10" i="127"/>
  <c r="T10" i="125"/>
  <c r="T10" i="154"/>
  <c r="T10" i="123"/>
  <c r="T10" i="121"/>
  <c r="T10" i="110"/>
  <c r="T10" i="152"/>
  <c r="T10" i="159"/>
  <c r="T10" i="150"/>
  <c r="T10" i="148"/>
  <c r="T10" i="146"/>
  <c r="T10" i="144"/>
  <c r="T10" i="142"/>
  <c r="T10" i="102"/>
  <c r="T10" i="156"/>
  <c r="T10" i="140"/>
  <c r="T10" i="138"/>
  <c r="T10" i="136"/>
  <c r="T10" i="134"/>
  <c r="T10" i="132"/>
  <c r="T10" i="158"/>
  <c r="T10" i="153"/>
  <c r="T10" i="155"/>
  <c r="T10" i="151"/>
  <c r="T10" i="149"/>
  <c r="T10" i="147"/>
  <c r="T10" i="145"/>
  <c r="T10" i="143"/>
  <c r="T10" i="141"/>
  <c r="T10" i="139"/>
  <c r="T10" i="137"/>
  <c r="T10" i="135"/>
  <c r="T10" i="157"/>
  <c r="T10" i="103"/>
  <c r="T10" i="122"/>
  <c r="T10" i="104"/>
  <c r="T10" i="130"/>
  <c r="T10" i="120"/>
  <c r="T10" i="133"/>
  <c r="T10" i="109"/>
  <c r="T10" i="128"/>
  <c r="T10" i="126"/>
  <c r="T10" i="131"/>
  <c r="T10" i="108"/>
  <c r="T10" i="107"/>
  <c r="T10" i="124"/>
  <c r="T10" i="106"/>
  <c r="T10" i="105"/>
  <c r="U10" i="159"/>
  <c r="U10" i="157"/>
  <c r="U10" i="155"/>
  <c r="U10" i="154"/>
  <c r="U10" i="123"/>
  <c r="U10" i="121"/>
  <c r="U10" i="110"/>
  <c r="U10" i="152"/>
  <c r="U10" i="108"/>
  <c r="U10" i="106"/>
  <c r="U10" i="150"/>
  <c r="U10" i="148"/>
  <c r="U10" i="146"/>
  <c r="U10" i="144"/>
  <c r="U10" i="142"/>
  <c r="U10" i="156"/>
  <c r="U10" i="140"/>
  <c r="U10" i="138"/>
  <c r="U10" i="136"/>
  <c r="U10" i="134"/>
  <c r="U10" i="132"/>
  <c r="U10" i="130"/>
  <c r="U10" i="158"/>
  <c r="U10" i="153"/>
  <c r="U10" i="151"/>
  <c r="U10" i="149"/>
  <c r="U10" i="147"/>
  <c r="U10" i="145"/>
  <c r="U10" i="143"/>
  <c r="U10" i="141"/>
  <c r="U10" i="139"/>
  <c r="U10" i="137"/>
  <c r="U10" i="135"/>
  <c r="U10" i="133"/>
  <c r="U10" i="129"/>
  <c r="U10" i="122"/>
  <c r="U10" i="104"/>
  <c r="U10" i="103"/>
  <c r="U10" i="120"/>
  <c r="U10" i="102"/>
  <c r="U10" i="109"/>
  <c r="U10" i="128"/>
  <c r="U10" i="126"/>
  <c r="U10" i="131"/>
  <c r="U10" i="107"/>
  <c r="U10" i="127"/>
  <c r="U10" i="124"/>
  <c r="U10" i="125"/>
  <c r="U10" i="105"/>
  <c r="P12" i="149"/>
  <c r="P12" i="147"/>
  <c r="P12" i="145"/>
  <c r="P12" i="143"/>
  <c r="P12" i="141"/>
  <c r="P12" i="155"/>
  <c r="P12" i="139"/>
  <c r="P12" i="137"/>
  <c r="P12" i="135"/>
  <c r="P12" i="133"/>
  <c r="P12" i="131"/>
  <c r="P12" i="129"/>
  <c r="P12" i="127"/>
  <c r="P12" i="125"/>
  <c r="P12" i="157"/>
  <c r="P12" i="123"/>
  <c r="P12" i="121"/>
  <c r="P12" i="110"/>
  <c r="P12" i="152"/>
  <c r="P12" i="108"/>
  <c r="P12" i="106"/>
  <c r="P12" i="154"/>
  <c r="P12" i="150"/>
  <c r="P12" i="148"/>
  <c r="P12" i="146"/>
  <c r="P12" i="144"/>
  <c r="P12" i="142"/>
  <c r="P12" i="159"/>
  <c r="P12" i="140"/>
  <c r="P12" i="138"/>
  <c r="P12" i="136"/>
  <c r="P12" i="134"/>
  <c r="P12" i="132"/>
  <c r="P12" i="156"/>
  <c r="P12" i="128"/>
  <c r="P12" i="153"/>
  <c r="P12" i="158"/>
  <c r="P12" i="151"/>
  <c r="P12" i="130"/>
  <c r="P12" i="109"/>
  <c r="P12" i="126"/>
  <c r="P12" i="107"/>
  <c r="P12" i="124"/>
  <c r="P12" i="105"/>
  <c r="P12" i="104"/>
  <c r="P12" i="122"/>
  <c r="P12" i="103"/>
  <c r="P12" i="102"/>
  <c r="P12" i="120"/>
  <c r="R11" i="130"/>
  <c r="R11" i="128"/>
  <c r="R11" i="126"/>
  <c r="R11" i="124"/>
  <c r="R11" i="158"/>
  <c r="R11" i="153"/>
  <c r="R11" i="151"/>
  <c r="R11" i="103"/>
  <c r="R11" i="149"/>
  <c r="R11" i="147"/>
  <c r="R11" i="145"/>
  <c r="R11" i="143"/>
  <c r="R11" i="141"/>
  <c r="R11" i="155"/>
  <c r="R11" i="139"/>
  <c r="R11" i="137"/>
  <c r="R11" i="135"/>
  <c r="R11" i="133"/>
  <c r="R11" i="157"/>
  <c r="R11" i="154"/>
  <c r="R11" i="152"/>
  <c r="R11" i="150"/>
  <c r="R11" i="148"/>
  <c r="R11" i="146"/>
  <c r="R11" i="144"/>
  <c r="R11" i="142"/>
  <c r="R11" i="134"/>
  <c r="R11" i="132"/>
  <c r="R11" i="120"/>
  <c r="R11" i="136"/>
  <c r="R11" i="102"/>
  <c r="R11" i="110"/>
  <c r="R11" i="159"/>
  <c r="R11" i="156"/>
  <c r="R11" i="109"/>
  <c r="R11" i="138"/>
  <c r="R11" i="127"/>
  <c r="R11" i="108"/>
  <c r="R11" i="121"/>
  <c r="R11" i="125"/>
  <c r="R11" i="107"/>
  <c r="R11" i="131"/>
  <c r="R11" i="106"/>
  <c r="R11" i="105"/>
  <c r="R11" i="140"/>
  <c r="R11" i="123"/>
  <c r="R11" i="129"/>
  <c r="R11" i="122"/>
  <c r="R11" i="104"/>
  <c r="O10" i="139"/>
  <c r="O10" i="137"/>
  <c r="O10" i="135"/>
  <c r="O10" i="133"/>
  <c r="O10" i="157"/>
  <c r="O10" i="131"/>
  <c r="O10" i="129"/>
  <c r="O10" i="154"/>
  <c r="O10" i="123"/>
  <c r="O10" i="121"/>
  <c r="O10" i="110"/>
  <c r="O10" i="152"/>
  <c r="O10" i="108"/>
  <c r="O10" i="106"/>
  <c r="O10" i="159"/>
  <c r="O10" i="150"/>
  <c r="O10" i="104"/>
  <c r="O10" i="148"/>
  <c r="O10" i="146"/>
  <c r="O10" i="144"/>
  <c r="O10" i="142"/>
  <c r="O10" i="156"/>
  <c r="O10" i="140"/>
  <c r="O10" i="138"/>
  <c r="O10" i="136"/>
  <c r="O10" i="134"/>
  <c r="O10" i="132"/>
  <c r="O10" i="130"/>
  <c r="O10" i="158"/>
  <c r="O10" i="153"/>
  <c r="O10" i="149"/>
  <c r="O10" i="147"/>
  <c r="O10" i="145"/>
  <c r="O10" i="143"/>
  <c r="O10" i="141"/>
  <c r="O10" i="124"/>
  <c r="O10" i="105"/>
  <c r="O10" i="122"/>
  <c r="O10" i="103"/>
  <c r="O10" i="120"/>
  <c r="O10" i="102"/>
  <c r="O10" i="155"/>
  <c r="O10" i="109"/>
  <c r="O10" i="128"/>
  <c r="O10" i="127"/>
  <c r="O10" i="126"/>
  <c r="O10" i="125"/>
  <c r="O10" i="151"/>
  <c r="O10" i="107"/>
  <c r="J4" i="196"/>
  <c r="J4" i="180"/>
  <c r="J4" i="191"/>
  <c r="J4" i="175"/>
  <c r="J4" i="197"/>
  <c r="J4" i="168"/>
  <c r="J4" i="112"/>
  <c r="J4" i="190"/>
  <c r="J4" i="186"/>
  <c r="J4" i="163"/>
  <c r="J4" i="194"/>
  <c r="J4" i="164"/>
  <c r="J4" i="198"/>
  <c r="J4" i="187"/>
  <c r="J4" i="179"/>
  <c r="J4" i="170"/>
  <c r="J4" i="195"/>
  <c r="J4" i="199"/>
  <c r="J4" i="172"/>
  <c r="J4" i="188"/>
  <c r="J4" i="183"/>
  <c r="J4" i="118"/>
  <c r="J4" i="114"/>
  <c r="J4" i="165"/>
  <c r="J4" i="158"/>
  <c r="J4" i="111"/>
  <c r="J4" i="162"/>
  <c r="J4" i="115"/>
  <c r="J4" i="119"/>
  <c r="J4" i="193"/>
  <c r="J4" i="181"/>
  <c r="J4" i="178"/>
  <c r="J4" i="184"/>
  <c r="J4" i="169"/>
  <c r="J4" i="166"/>
  <c r="J4" i="189"/>
  <c r="J4" i="116"/>
  <c r="J4" i="176"/>
  <c r="J4" i="173"/>
  <c r="J4" i="160"/>
  <c r="J4" i="182"/>
  <c r="J4" i="167"/>
  <c r="J4" i="192"/>
  <c r="J4" i="117"/>
  <c r="J4" i="113"/>
  <c r="J4" i="177"/>
  <c r="J4" i="174"/>
  <c r="J4" i="154"/>
  <c r="J4" i="138"/>
  <c r="J4" i="122"/>
  <c r="J4" i="103"/>
  <c r="J4" i="149"/>
  <c r="J4" i="133"/>
  <c r="J4" i="108"/>
  <c r="J4" i="144"/>
  <c r="J4" i="128"/>
  <c r="J4" i="159"/>
  <c r="J4" i="155"/>
  <c r="J4" i="139"/>
  <c r="J4" i="123"/>
  <c r="J4" i="134"/>
  <c r="J4" i="109"/>
  <c r="J4" i="127"/>
  <c r="J4" i="150"/>
  <c r="J4" i="104"/>
  <c r="J4" i="171"/>
  <c r="J4" i="145"/>
  <c r="J4" i="129"/>
  <c r="J4" i="156"/>
  <c r="J4" i="140"/>
  <c r="J4" i="124"/>
  <c r="J4" i="125"/>
  <c r="J4" i="151"/>
  <c r="J4" i="135"/>
  <c r="J4" i="110"/>
  <c r="J4" i="146"/>
  <c r="J4" i="130"/>
  <c r="J4" i="105"/>
  <c r="J4" i="157"/>
  <c r="J4" i="141"/>
  <c r="J4" i="106"/>
  <c r="J4" i="152"/>
  <c r="J4" i="136"/>
  <c r="J4" i="120"/>
  <c r="J4" i="185"/>
  <c r="J4" i="161"/>
  <c r="J4" i="147"/>
  <c r="J4" i="131"/>
  <c r="J4" i="142"/>
  <c r="J4" i="126"/>
  <c r="J4" i="102"/>
  <c r="J4" i="153"/>
  <c r="J4" i="137"/>
  <c r="J4" i="121"/>
  <c r="J4" i="143"/>
  <c r="J4" i="148"/>
  <c r="J4" i="132"/>
  <c r="J4" i="107"/>
  <c r="Q10" i="133"/>
  <c r="Q10" i="157"/>
  <c r="Q10" i="131"/>
  <c r="Q10" i="129"/>
  <c r="Q10" i="154"/>
  <c r="Q10" i="152"/>
  <c r="Q10" i="108"/>
  <c r="Q10" i="106"/>
  <c r="Q10" i="159"/>
  <c r="Q10" i="150"/>
  <c r="Q10" i="104"/>
  <c r="Q10" i="148"/>
  <c r="Q10" i="146"/>
  <c r="Q10" i="144"/>
  <c r="Q10" i="142"/>
  <c r="Q10" i="156"/>
  <c r="Q10" i="140"/>
  <c r="Q10" i="138"/>
  <c r="Q10" i="136"/>
  <c r="Q10" i="134"/>
  <c r="Q10" i="130"/>
  <c r="Q10" i="158"/>
  <c r="Q10" i="153"/>
  <c r="Q10" i="155"/>
  <c r="Q10" i="151"/>
  <c r="Q10" i="139"/>
  <c r="Q10" i="145"/>
  <c r="Q10" i="105"/>
  <c r="Q10" i="132"/>
  <c r="Q10" i="123"/>
  <c r="Q10" i="122"/>
  <c r="Q10" i="103"/>
  <c r="Q10" i="147"/>
  <c r="Q10" i="141"/>
  <c r="Q10" i="121"/>
  <c r="Q10" i="120"/>
  <c r="Q10" i="102"/>
  <c r="Q10" i="110"/>
  <c r="Q10" i="149"/>
  <c r="Q10" i="135"/>
  <c r="Q10" i="109"/>
  <c r="Q10" i="143"/>
  <c r="Q10" i="137"/>
  <c r="Q10" i="128"/>
  <c r="Q10" i="127"/>
  <c r="Q10" i="126"/>
  <c r="Q10" i="107"/>
  <c r="Q10" i="125"/>
  <c r="Q10" i="124"/>
  <c r="P11" i="132"/>
  <c r="P11" i="130"/>
  <c r="P11" i="158"/>
  <c r="P11" i="153"/>
  <c r="P11" i="109"/>
  <c r="P11" i="107"/>
  <c r="P11" i="105"/>
  <c r="P11" i="151"/>
  <c r="P11" i="103"/>
  <c r="P11" i="149"/>
  <c r="P11" i="147"/>
  <c r="P11" i="145"/>
  <c r="P11" i="143"/>
  <c r="P11" i="141"/>
  <c r="P11" i="155"/>
  <c r="P11" i="139"/>
  <c r="P11" i="137"/>
  <c r="P11" i="135"/>
  <c r="P11" i="133"/>
  <c r="P11" i="131"/>
  <c r="P11" i="129"/>
  <c r="P11" i="157"/>
  <c r="P11" i="154"/>
  <c r="P11" i="152"/>
  <c r="P11" i="150"/>
  <c r="P11" i="159"/>
  <c r="P11" i="156"/>
  <c r="P11" i="140"/>
  <c r="P11" i="138"/>
  <c r="P11" i="142"/>
  <c r="P11" i="121"/>
  <c r="P11" i="134"/>
  <c r="P11" i="120"/>
  <c r="P11" i="136"/>
  <c r="P11" i="102"/>
  <c r="P11" i="110"/>
  <c r="P11" i="144"/>
  <c r="P11" i="127"/>
  <c r="P11" i="126"/>
  <c r="P11" i="108"/>
  <c r="P11" i="128"/>
  <c r="P11" i="125"/>
  <c r="P11" i="146"/>
  <c r="P11" i="124"/>
  <c r="P11" i="106"/>
  <c r="P11" i="148"/>
  <c r="P11" i="123"/>
  <c r="P11" i="122"/>
  <c r="P11" i="104"/>
  <c r="J2" i="184"/>
  <c r="J2" i="195"/>
  <c r="J2" i="179"/>
  <c r="J2" i="185"/>
  <c r="J2" i="172"/>
  <c r="J2" i="116"/>
  <c r="J2" i="189"/>
  <c r="J2" i="167"/>
  <c r="J2" i="111"/>
  <c r="J2" i="193"/>
  <c r="J2" i="197"/>
  <c r="J2" i="190"/>
  <c r="J2" i="168"/>
  <c r="J2" i="112"/>
  <c r="J2" i="186"/>
  <c r="J2" i="194"/>
  <c r="J2" i="182"/>
  <c r="J2" i="178"/>
  <c r="J2" i="174"/>
  <c r="J2" i="198"/>
  <c r="J2" i="192"/>
  <c r="J2" i="180"/>
  <c r="J2" i="177"/>
  <c r="J2" i="171"/>
  <c r="J2" i="161"/>
  <c r="J2" i="183"/>
  <c r="J2" i="118"/>
  <c r="J2" i="188"/>
  <c r="J2" i="114"/>
  <c r="J2" i="165"/>
  <c r="J2" i="162"/>
  <c r="J2" i="191"/>
  <c r="J2" i="175"/>
  <c r="J2" i="115"/>
  <c r="J2" i="181"/>
  <c r="J2" i="119"/>
  <c r="J2" i="169"/>
  <c r="J2" i="166"/>
  <c r="J2" i="163"/>
  <c r="J2" i="173"/>
  <c r="J2" i="187"/>
  <c r="J2" i="176"/>
  <c r="J2" i="199"/>
  <c r="J2" i="160"/>
  <c r="J2" i="196"/>
  <c r="J2" i="164"/>
  <c r="J2" i="113"/>
  <c r="J2" i="158"/>
  <c r="J2" i="142"/>
  <c r="J2" i="126"/>
  <c r="J2" i="107"/>
  <c r="J2" i="108"/>
  <c r="J2" i="104"/>
  <c r="J2" i="147"/>
  <c r="J2" i="131"/>
  <c r="J2" i="153"/>
  <c r="J2" i="137"/>
  <c r="J2" i="121"/>
  <c r="J2" i="132"/>
  <c r="J2" i="122"/>
  <c r="J2" i="117"/>
  <c r="J2" i="148"/>
  <c r="J2" i="143"/>
  <c r="J2" i="127"/>
  <c r="J2" i="102"/>
  <c r="J2" i="154"/>
  <c r="J2" i="138"/>
  <c r="J2" i="159"/>
  <c r="J2" i="149"/>
  <c r="J2" i="133"/>
  <c r="J2" i="144"/>
  <c r="J2" i="128"/>
  <c r="J2" i="103"/>
  <c r="J2" i="150"/>
  <c r="J2" i="155"/>
  <c r="J2" i="139"/>
  <c r="J2" i="123"/>
  <c r="J2" i="134"/>
  <c r="J2" i="109"/>
  <c r="J2" i="145"/>
  <c r="J2" i="129"/>
  <c r="J2" i="156"/>
  <c r="J2" i="140"/>
  <c r="J2" i="124"/>
  <c r="J2" i="151"/>
  <c r="J2" i="135"/>
  <c r="J2" i="110"/>
  <c r="J2" i="106"/>
  <c r="J2" i="170"/>
  <c r="J2" i="146"/>
  <c r="J2" i="130"/>
  <c r="J2" i="105"/>
  <c r="J2" i="157"/>
  <c r="J2" i="141"/>
  <c r="J2" i="125"/>
  <c r="J2" i="152"/>
  <c r="J2" i="136"/>
  <c r="J2" i="120"/>
  <c r="O12" i="158"/>
  <c r="O12" i="151"/>
  <c r="O12" i="103"/>
  <c r="O12" i="149"/>
  <c r="O12" i="147"/>
  <c r="O12" i="145"/>
  <c r="O12" i="143"/>
  <c r="O12" i="141"/>
  <c r="O12" i="155"/>
  <c r="O12" i="139"/>
  <c r="O12" i="137"/>
  <c r="O12" i="135"/>
  <c r="O12" i="133"/>
  <c r="O12" i="131"/>
  <c r="O12" i="129"/>
  <c r="O12" i="127"/>
  <c r="O12" i="125"/>
  <c r="O12" i="157"/>
  <c r="O12" i="123"/>
  <c r="O12" i="121"/>
  <c r="O12" i="110"/>
  <c r="O12" i="152"/>
  <c r="O12" i="154"/>
  <c r="O12" i="150"/>
  <c r="O12" i="148"/>
  <c r="O12" i="146"/>
  <c r="O12" i="144"/>
  <c r="O12" i="142"/>
  <c r="O12" i="159"/>
  <c r="O12" i="140"/>
  <c r="O12" i="138"/>
  <c r="O12" i="136"/>
  <c r="O12" i="134"/>
  <c r="O12" i="156"/>
  <c r="O12" i="130"/>
  <c r="O12" i="128"/>
  <c r="O12" i="126"/>
  <c r="O12" i="153"/>
  <c r="O12" i="109"/>
  <c r="O12" i="108"/>
  <c r="O12" i="107"/>
  <c r="O12" i="106"/>
  <c r="O12" i="124"/>
  <c r="O12" i="105"/>
  <c r="O12" i="104"/>
  <c r="O12" i="122"/>
  <c r="O12" i="102"/>
  <c r="O12" i="132"/>
  <c r="O12" i="120"/>
  <c r="R11" i="71"/>
  <c r="O11" i="159"/>
  <c r="O11" i="156"/>
  <c r="O11" i="140"/>
  <c r="O11" i="138"/>
  <c r="O11" i="136"/>
  <c r="O11" i="134"/>
  <c r="O11" i="132"/>
  <c r="O11" i="130"/>
  <c r="O11" i="128"/>
  <c r="O11" i="158"/>
  <c r="O11" i="122"/>
  <c r="O11" i="120"/>
  <c r="O11" i="153"/>
  <c r="O11" i="109"/>
  <c r="O11" i="107"/>
  <c r="O11" i="105"/>
  <c r="O11" i="151"/>
  <c r="O11" i="103"/>
  <c r="O11" i="149"/>
  <c r="O11" i="147"/>
  <c r="O11" i="145"/>
  <c r="O11" i="143"/>
  <c r="O11" i="141"/>
  <c r="O11" i="155"/>
  <c r="O11" i="139"/>
  <c r="O11" i="137"/>
  <c r="O11" i="135"/>
  <c r="O11" i="133"/>
  <c r="O11" i="131"/>
  <c r="O11" i="157"/>
  <c r="O11" i="154"/>
  <c r="O11" i="152"/>
  <c r="O11" i="148"/>
  <c r="O11" i="146"/>
  <c r="O11" i="144"/>
  <c r="O11" i="142"/>
  <c r="O11" i="121"/>
  <c r="O11" i="150"/>
  <c r="O11" i="102"/>
  <c r="O11" i="110"/>
  <c r="O11" i="127"/>
  <c r="O11" i="126"/>
  <c r="O11" i="108"/>
  <c r="O11" i="125"/>
  <c r="O11" i="124"/>
  <c r="O11" i="106"/>
  <c r="O11" i="104"/>
  <c r="O11" i="129"/>
  <c r="O11" i="123"/>
  <c r="J1" i="194"/>
  <c r="J1" i="178"/>
  <c r="J1" i="189"/>
  <c r="J1" i="199"/>
  <c r="J1" i="196"/>
  <c r="J1" i="166"/>
  <c r="J1" i="161"/>
  <c r="J1" i="193"/>
  <c r="J1" i="181"/>
  <c r="J1" i="177"/>
  <c r="J1" i="162"/>
  <c r="J1" i="197"/>
  <c r="J1" i="190"/>
  <c r="J1" i="168"/>
  <c r="J1" i="186"/>
  <c r="J1" i="192"/>
  <c r="J1" i="170"/>
  <c r="J1" i="167"/>
  <c r="J1" i="117"/>
  <c r="J1" i="185"/>
  <c r="J1" i="164"/>
  <c r="J1" i="113"/>
  <c r="J1" i="174"/>
  <c r="J1" i="198"/>
  <c r="J1" i="180"/>
  <c r="J1" i="171"/>
  <c r="J1" i="183"/>
  <c r="J1" i="118"/>
  <c r="J1" i="188"/>
  <c r="J1" i="114"/>
  <c r="J1" i="195"/>
  <c r="J1" i="165"/>
  <c r="J1" i="111"/>
  <c r="J1" i="172"/>
  <c r="J1" i="191"/>
  <c r="J1" i="175"/>
  <c r="J1" i="115"/>
  <c r="J1" i="119"/>
  <c r="J1" i="184"/>
  <c r="J1" i="169"/>
  <c r="J1" i="112"/>
  <c r="J1" i="163"/>
  <c r="J1" i="116"/>
  <c r="J1" i="173"/>
  <c r="J1" i="182"/>
  <c r="J1" i="179"/>
  <c r="J1" i="160"/>
  <c r="J1" i="152"/>
  <c r="J1" i="136"/>
  <c r="J1" i="120"/>
  <c r="J1" i="158"/>
  <c r="J1" i="142"/>
  <c r="J1" i="126"/>
  <c r="J1" i="132"/>
  <c r="J1" i="147"/>
  <c r="J1" i="131"/>
  <c r="J1" i="106"/>
  <c r="J1" i="107"/>
  <c r="J1" i="127"/>
  <c r="J1" i="187"/>
  <c r="J1" i="102"/>
  <c r="J1" i="153"/>
  <c r="J1" i="137"/>
  <c r="J1" i="121"/>
  <c r="J1" i="148"/>
  <c r="J1" i="104"/>
  <c r="J1" i="143"/>
  <c r="J1" i="154"/>
  <c r="J1" i="138"/>
  <c r="J1" i="122"/>
  <c r="J1" i="144"/>
  <c r="J1" i="128"/>
  <c r="J1" i="159"/>
  <c r="J1" i="149"/>
  <c r="J1" i="133"/>
  <c r="J1" i="108"/>
  <c r="J1" i="103"/>
  <c r="J1" i="123"/>
  <c r="J1" i="155"/>
  <c r="J1" i="139"/>
  <c r="J1" i="157"/>
  <c r="J1" i="150"/>
  <c r="J1" i="134"/>
  <c r="J1" i="109"/>
  <c r="J1" i="145"/>
  <c r="J1" i="129"/>
  <c r="J1" i="156"/>
  <c r="J1" i="140"/>
  <c r="J1" i="124"/>
  <c r="J1" i="110"/>
  <c r="J1" i="141"/>
  <c r="J1" i="176"/>
  <c r="J1" i="151"/>
  <c r="J1" i="135"/>
  <c r="J1" i="125"/>
  <c r="J1" i="146"/>
  <c r="J1" i="130"/>
  <c r="J1" i="105"/>
  <c r="K3" i="185"/>
  <c r="K3" i="196"/>
  <c r="K3" i="180"/>
  <c r="K3" i="173"/>
  <c r="K3" i="117"/>
  <c r="K3" i="197"/>
  <c r="K3" i="168"/>
  <c r="K3" i="112"/>
  <c r="K3" i="169"/>
  <c r="K3" i="113"/>
  <c r="K3" i="191"/>
  <c r="K3" i="198"/>
  <c r="K3" i="187"/>
  <c r="K3" i="183"/>
  <c r="K3" i="175"/>
  <c r="K3" i="199"/>
  <c r="K3" i="193"/>
  <c r="K3" i="177"/>
  <c r="K3" i="174"/>
  <c r="K3" i="188"/>
  <c r="K3" i="118"/>
  <c r="K3" i="114"/>
  <c r="K3" i="165"/>
  <c r="K3" i="111"/>
  <c r="K3" i="195"/>
  <c r="K3" i="186"/>
  <c r="K3" i="172"/>
  <c r="K3" i="162"/>
  <c r="K3" i="115"/>
  <c r="K3" i="119"/>
  <c r="K3" i="159"/>
  <c r="K3" i="181"/>
  <c r="K3" i="178"/>
  <c r="K3" i="184"/>
  <c r="K3" i="166"/>
  <c r="K3" i="163"/>
  <c r="K3" i="189"/>
  <c r="K3" i="116"/>
  <c r="K3" i="176"/>
  <c r="K3" i="160"/>
  <c r="K3" i="179"/>
  <c r="K3" i="170"/>
  <c r="K3" i="194"/>
  <c r="K3" i="182"/>
  <c r="K3" i="167"/>
  <c r="K3" i="164"/>
  <c r="K3" i="192"/>
  <c r="K3" i="190"/>
  <c r="K3" i="171"/>
  <c r="K3" i="161"/>
  <c r="K3" i="143"/>
  <c r="K3" i="127"/>
  <c r="K3" i="102"/>
  <c r="K3" i="133"/>
  <c r="K3" i="123"/>
  <c r="K3" i="154"/>
  <c r="K3" i="138"/>
  <c r="K3" i="122"/>
  <c r="K3" i="149"/>
  <c r="K3" i="108"/>
  <c r="K3" i="109"/>
  <c r="K3" i="130"/>
  <c r="K3" i="144"/>
  <c r="K3" i="128"/>
  <c r="K3" i="103"/>
  <c r="K3" i="105"/>
  <c r="K3" i="155"/>
  <c r="K3" i="139"/>
  <c r="K3" i="107"/>
  <c r="K3" i="150"/>
  <c r="K3" i="134"/>
  <c r="K3" i="145"/>
  <c r="K3" i="129"/>
  <c r="K3" i="104"/>
  <c r="K3" i="135"/>
  <c r="K3" i="110"/>
  <c r="K3" i="156"/>
  <c r="K3" i="140"/>
  <c r="K3" i="124"/>
  <c r="K3" i="151"/>
  <c r="K3" i="146"/>
  <c r="K3" i="157"/>
  <c r="K3" i="141"/>
  <c r="K3" i="125"/>
  <c r="K3" i="148"/>
  <c r="K3" i="152"/>
  <c r="K3" i="136"/>
  <c r="K3" i="120"/>
  <c r="K3" i="147"/>
  <c r="K3" i="131"/>
  <c r="K3" i="106"/>
  <c r="K3" i="158"/>
  <c r="K3" i="142"/>
  <c r="K3" i="126"/>
  <c r="K3" i="153"/>
  <c r="K3" i="137"/>
  <c r="K3" i="121"/>
  <c r="K3" i="132"/>
  <c r="M12" i="158"/>
  <c r="M12" i="156"/>
  <c r="M12" i="154"/>
  <c r="M12" i="153"/>
  <c r="M12" i="122"/>
  <c r="M12" i="120"/>
  <c r="M12" i="109"/>
  <c r="M12" i="107"/>
  <c r="M12" i="105"/>
  <c r="M12" i="151"/>
  <c r="M12" i="149"/>
  <c r="M12" i="147"/>
  <c r="M12" i="145"/>
  <c r="M12" i="143"/>
  <c r="M12" i="141"/>
  <c r="M12" i="155"/>
  <c r="M12" i="139"/>
  <c r="M12" i="137"/>
  <c r="M12" i="135"/>
  <c r="M12" i="133"/>
  <c r="M12" i="131"/>
  <c r="M12" i="157"/>
  <c r="M12" i="152"/>
  <c r="M12" i="150"/>
  <c r="M12" i="148"/>
  <c r="M12" i="146"/>
  <c r="M12" i="144"/>
  <c r="M12" i="142"/>
  <c r="M12" i="159"/>
  <c r="M12" i="140"/>
  <c r="M12" i="138"/>
  <c r="M12" i="136"/>
  <c r="M12" i="134"/>
  <c r="M12" i="132"/>
  <c r="M12" i="110"/>
  <c r="M12" i="130"/>
  <c r="M12" i="127"/>
  <c r="M12" i="108"/>
  <c r="M12" i="125"/>
  <c r="M12" i="126"/>
  <c r="M12" i="128"/>
  <c r="M12" i="106"/>
  <c r="M12" i="124"/>
  <c r="M12" i="123"/>
  <c r="M12" i="129"/>
  <c r="M12" i="104"/>
  <c r="M12" i="103"/>
  <c r="M12" i="121"/>
  <c r="M12" i="102"/>
  <c r="K10" i="155"/>
  <c r="K10" i="151"/>
  <c r="K10" i="105"/>
  <c r="K10" i="149"/>
  <c r="K10" i="147"/>
  <c r="K10" i="145"/>
  <c r="K10" i="143"/>
  <c r="K10" i="103"/>
  <c r="K10" i="141"/>
  <c r="K10" i="139"/>
  <c r="K10" i="137"/>
  <c r="K10" i="135"/>
  <c r="K10" i="133"/>
  <c r="K10" i="157"/>
  <c r="K10" i="131"/>
  <c r="K10" i="129"/>
  <c r="K10" i="127"/>
  <c r="K10" i="125"/>
  <c r="K10" i="154"/>
  <c r="K10" i="123"/>
  <c r="K10" i="121"/>
  <c r="K10" i="159"/>
  <c r="K10" i="152"/>
  <c r="K10" i="150"/>
  <c r="K10" i="148"/>
  <c r="K10" i="146"/>
  <c r="K10" i="144"/>
  <c r="K10" i="142"/>
  <c r="K10" i="156"/>
  <c r="K10" i="140"/>
  <c r="K10" i="138"/>
  <c r="K10" i="136"/>
  <c r="K10" i="130"/>
  <c r="K10" i="128"/>
  <c r="K10" i="126"/>
  <c r="K10" i="153"/>
  <c r="K10" i="107"/>
  <c r="K10" i="106"/>
  <c r="K10" i="134"/>
  <c r="K10" i="132"/>
  <c r="K10" i="124"/>
  <c r="K10" i="104"/>
  <c r="K10" i="122"/>
  <c r="K10" i="158"/>
  <c r="K10" i="120"/>
  <c r="K10" i="102"/>
  <c r="K10" i="110"/>
  <c r="K10" i="109"/>
  <c r="K10" i="108"/>
  <c r="S11" i="128"/>
  <c r="T11" i="128" s="1"/>
  <c r="S11" i="126"/>
  <c r="T11" i="126" s="1"/>
  <c r="S11" i="124"/>
  <c r="T11" i="124" s="1"/>
  <c r="S11" i="158"/>
  <c r="T11" i="158" s="1"/>
  <c r="S11" i="122"/>
  <c r="T11" i="122" s="1"/>
  <c r="S11" i="120"/>
  <c r="T11" i="120" s="1"/>
  <c r="S11" i="153"/>
  <c r="T11" i="153" s="1"/>
  <c r="S11" i="151"/>
  <c r="T11" i="151" s="1"/>
  <c r="S11" i="149"/>
  <c r="T11" i="149" s="1"/>
  <c r="S11" i="147"/>
  <c r="T11" i="147" s="1"/>
  <c r="S11" i="145"/>
  <c r="T11" i="145" s="1"/>
  <c r="S11" i="143"/>
  <c r="T11" i="143" s="1"/>
  <c r="S11" i="141"/>
  <c r="T11" i="141" s="1"/>
  <c r="S11" i="155"/>
  <c r="T11" i="155" s="1"/>
  <c r="S11" i="139"/>
  <c r="T11" i="139" s="1"/>
  <c r="S11" i="137"/>
  <c r="T11" i="137" s="1"/>
  <c r="S11" i="135"/>
  <c r="T11" i="135" s="1"/>
  <c r="S11" i="133"/>
  <c r="T11" i="133" s="1"/>
  <c r="S11" i="157"/>
  <c r="T11" i="157" s="1"/>
  <c r="S11" i="154"/>
  <c r="T11" i="154" s="1"/>
  <c r="S11" i="152"/>
  <c r="T11" i="152" s="1"/>
  <c r="S11" i="150"/>
  <c r="T11" i="150" s="1"/>
  <c r="S11" i="148"/>
  <c r="T11" i="148" s="1"/>
  <c r="S11" i="146"/>
  <c r="T11" i="146" s="1"/>
  <c r="S11" i="144"/>
  <c r="T11" i="144" s="1"/>
  <c r="S11" i="142"/>
  <c r="T11" i="142" s="1"/>
  <c r="S11" i="159"/>
  <c r="T11" i="159" s="1"/>
  <c r="S11" i="156"/>
  <c r="T11" i="156" s="1"/>
  <c r="S11" i="140"/>
  <c r="T11" i="140" s="1"/>
  <c r="S11" i="138"/>
  <c r="T11" i="138" s="1"/>
  <c r="S11" i="136"/>
  <c r="T11" i="136" s="1"/>
  <c r="S11" i="134"/>
  <c r="T11" i="134" s="1"/>
  <c r="S11" i="102"/>
  <c r="T11" i="102" s="1"/>
  <c r="S11" i="110"/>
  <c r="T11" i="110" s="1"/>
  <c r="S11" i="130"/>
  <c r="T11" i="130" s="1"/>
  <c r="S11" i="109"/>
  <c r="T11" i="109" s="1"/>
  <c r="S11" i="127"/>
  <c r="T11" i="127" s="1"/>
  <c r="S11" i="108"/>
  <c r="T11" i="108" s="1"/>
  <c r="S11" i="125"/>
  <c r="T11" i="125" s="1"/>
  <c r="S11" i="107"/>
  <c r="T11" i="107" s="1"/>
  <c r="S11" i="131"/>
  <c r="T11" i="131" s="1"/>
  <c r="S11" i="106"/>
  <c r="T11" i="106" s="1"/>
  <c r="S11" i="105"/>
  <c r="T11" i="105" s="1"/>
  <c r="S11" i="123"/>
  <c r="T11" i="123" s="1"/>
  <c r="S11" i="129"/>
  <c r="T11" i="129" s="1"/>
  <c r="S11" i="104"/>
  <c r="T11" i="104" s="1"/>
  <c r="S11" i="103"/>
  <c r="T11" i="103" s="1"/>
  <c r="S11" i="132"/>
  <c r="T11" i="132" s="1"/>
  <c r="S11" i="121"/>
  <c r="T11" i="121" s="1"/>
  <c r="M11" i="150"/>
  <c r="N11" i="148"/>
  <c r="N11" i="146"/>
  <c r="N11" i="144"/>
  <c r="N11" i="142"/>
  <c r="M11" i="104"/>
  <c r="N11" i="102"/>
  <c r="N11" i="159"/>
  <c r="N11" i="156"/>
  <c r="M11" i="148"/>
  <c r="M11" i="146"/>
  <c r="M11" i="144"/>
  <c r="M11" i="142"/>
  <c r="N11" i="140"/>
  <c r="N11" i="138"/>
  <c r="N11" i="136"/>
  <c r="N11" i="134"/>
  <c r="M11" i="102"/>
  <c r="M11" i="159"/>
  <c r="M11" i="156"/>
  <c r="M11" i="140"/>
  <c r="M11" i="138"/>
  <c r="M11" i="136"/>
  <c r="M11" i="134"/>
  <c r="N11" i="132"/>
  <c r="M11" i="132"/>
  <c r="N11" i="130"/>
  <c r="M11" i="130"/>
  <c r="N11" i="128"/>
  <c r="N11" i="126"/>
  <c r="N11" i="124"/>
  <c r="N11" i="158"/>
  <c r="M11" i="128"/>
  <c r="M11" i="126"/>
  <c r="M11" i="124"/>
  <c r="N11" i="122"/>
  <c r="N11" i="120"/>
  <c r="M11" i="158"/>
  <c r="N11" i="153"/>
  <c r="M11" i="122"/>
  <c r="M11" i="120"/>
  <c r="N11" i="109"/>
  <c r="N11" i="107"/>
  <c r="N11" i="105"/>
  <c r="M11" i="153"/>
  <c r="N11" i="151"/>
  <c r="M11" i="151"/>
  <c r="N11" i="149"/>
  <c r="N11" i="147"/>
  <c r="N11" i="145"/>
  <c r="N11" i="143"/>
  <c r="N11" i="141"/>
  <c r="N11" i="155"/>
  <c r="M11" i="149"/>
  <c r="M11" i="147"/>
  <c r="M11" i="145"/>
  <c r="M11" i="143"/>
  <c r="M11" i="141"/>
  <c r="N11" i="139"/>
  <c r="N11" i="137"/>
  <c r="N11" i="135"/>
  <c r="M11" i="155"/>
  <c r="M11" i="139"/>
  <c r="M11" i="137"/>
  <c r="M11" i="135"/>
  <c r="N11" i="133"/>
  <c r="M11" i="131"/>
  <c r="N11" i="129"/>
  <c r="N11" i="157"/>
  <c r="N11" i="154"/>
  <c r="M11" i="129"/>
  <c r="M11" i="127"/>
  <c r="M11" i="152"/>
  <c r="N11" i="150"/>
  <c r="M11" i="123"/>
  <c r="N11" i="104"/>
  <c r="N11" i="121"/>
  <c r="M11" i="121"/>
  <c r="N11" i="110"/>
  <c r="M11" i="109"/>
  <c r="M11" i="110"/>
  <c r="M11" i="133"/>
  <c r="N11" i="152"/>
  <c r="M11" i="107"/>
  <c r="N11" i="131"/>
  <c r="N11" i="127"/>
  <c r="N11" i="108"/>
  <c r="N11" i="125"/>
  <c r="M11" i="108"/>
  <c r="M11" i="125"/>
  <c r="M11" i="105"/>
  <c r="N11" i="106"/>
  <c r="N11" i="123"/>
  <c r="M11" i="154"/>
  <c r="M11" i="106"/>
  <c r="M11" i="157"/>
  <c r="N11" i="103"/>
  <c r="M11" i="103"/>
  <c r="J3" i="190"/>
  <c r="J3" i="185"/>
  <c r="J3" i="195"/>
  <c r="J3" i="193"/>
  <c r="J3" i="181"/>
  <c r="J3" i="177"/>
  <c r="J3" i="162"/>
  <c r="J3" i="173"/>
  <c r="J3" i="117"/>
  <c r="J3" i="197"/>
  <c r="J3" i="194"/>
  <c r="J3" i="182"/>
  <c r="J3" i="178"/>
  <c r="J3" i="174"/>
  <c r="J3" i="118"/>
  <c r="J3" i="191"/>
  <c r="J3" i="198"/>
  <c r="J3" i="187"/>
  <c r="J3" i="196"/>
  <c r="J3" i="180"/>
  <c r="J3" i="171"/>
  <c r="J3" i="161"/>
  <c r="J3" i="183"/>
  <c r="J3" i="188"/>
  <c r="J3" i="168"/>
  <c r="J3" i="114"/>
  <c r="J3" i="165"/>
  <c r="J3" i="111"/>
  <c r="J3" i="186"/>
  <c r="J3" i="175"/>
  <c r="J3" i="172"/>
  <c r="J3" i="115"/>
  <c r="J3" i="119"/>
  <c r="J3" i="169"/>
  <c r="J3" i="184"/>
  <c r="J3" i="166"/>
  <c r="J3" i="163"/>
  <c r="J3" i="112"/>
  <c r="J3" i="189"/>
  <c r="J3" i="116"/>
  <c r="J3" i="176"/>
  <c r="J3" i="199"/>
  <c r="J3" i="160"/>
  <c r="J3" i="179"/>
  <c r="J3" i="170"/>
  <c r="J3" i="167"/>
  <c r="J3" i="164"/>
  <c r="J3" i="113"/>
  <c r="J3" i="148"/>
  <c r="J3" i="132"/>
  <c r="J3" i="107"/>
  <c r="J3" i="154"/>
  <c r="J3" i="138"/>
  <c r="J3" i="122"/>
  <c r="J3" i="123"/>
  <c r="J3" i="143"/>
  <c r="J3" i="127"/>
  <c r="J3" i="102"/>
  <c r="J3" i="128"/>
  <c r="J3" i="135"/>
  <c r="J3" i="137"/>
  <c r="J3" i="159"/>
  <c r="J3" i="149"/>
  <c r="J3" i="133"/>
  <c r="J3" i="108"/>
  <c r="J3" i="103"/>
  <c r="J3" i="144"/>
  <c r="J3" i="110"/>
  <c r="J3" i="155"/>
  <c r="J3" i="139"/>
  <c r="J3" i="192"/>
  <c r="J3" i="150"/>
  <c r="J3" i="134"/>
  <c r="J3" i="109"/>
  <c r="J3" i="140"/>
  <c r="J3" i="105"/>
  <c r="J3" i="153"/>
  <c r="J3" i="145"/>
  <c r="J3" i="129"/>
  <c r="J3" i="104"/>
  <c r="J3" i="156"/>
  <c r="J3" i="124"/>
  <c r="J3" i="151"/>
  <c r="J3" i="121"/>
  <c r="J3" i="146"/>
  <c r="J3" i="130"/>
  <c r="J3" i="157"/>
  <c r="J3" i="141"/>
  <c r="J3" i="125"/>
  <c r="J3" i="152"/>
  <c r="J3" i="136"/>
  <c r="J3" i="120"/>
  <c r="J3" i="106"/>
  <c r="J3" i="147"/>
  <c r="J3" i="131"/>
  <c r="J3" i="158"/>
  <c r="J3" i="142"/>
  <c r="J3" i="126"/>
  <c r="N12" i="158"/>
  <c r="N12" i="156"/>
  <c r="N12" i="154"/>
  <c r="N12" i="109"/>
  <c r="N12" i="107"/>
  <c r="N12" i="105"/>
  <c r="N12" i="151"/>
  <c r="N12" i="103"/>
  <c r="N12" i="149"/>
  <c r="N12" i="147"/>
  <c r="N12" i="145"/>
  <c r="N12" i="143"/>
  <c r="N12" i="141"/>
  <c r="N12" i="155"/>
  <c r="N12" i="139"/>
  <c r="N12" i="137"/>
  <c r="N12" i="135"/>
  <c r="N12" i="133"/>
  <c r="N12" i="131"/>
  <c r="N12" i="129"/>
  <c r="N12" i="127"/>
  <c r="N12" i="125"/>
  <c r="N12" i="157"/>
  <c r="N12" i="152"/>
  <c r="N12" i="150"/>
  <c r="N12" i="148"/>
  <c r="N12" i="146"/>
  <c r="N12" i="144"/>
  <c r="N12" i="142"/>
  <c r="N12" i="159"/>
  <c r="N12" i="140"/>
  <c r="N12" i="138"/>
  <c r="N12" i="136"/>
  <c r="N12" i="132"/>
  <c r="N12" i="130"/>
  <c r="N12" i="153"/>
  <c r="N12" i="110"/>
  <c r="N12" i="120"/>
  <c r="N12" i="108"/>
  <c r="N12" i="126"/>
  <c r="N12" i="128"/>
  <c r="N12" i="106"/>
  <c r="N12" i="134"/>
  <c r="N12" i="124"/>
  <c r="N12" i="123"/>
  <c r="N12" i="104"/>
  <c r="N12" i="122"/>
  <c r="N12" i="121"/>
  <c r="N12" i="102"/>
  <c r="M10" i="149"/>
  <c r="N10" i="149" s="1"/>
  <c r="M10" i="147"/>
  <c r="N10" i="147" s="1"/>
  <c r="M10" i="145"/>
  <c r="N10" i="145" s="1"/>
  <c r="M10" i="143"/>
  <c r="N10" i="143" s="1"/>
  <c r="M10" i="103"/>
  <c r="N10" i="103" s="1"/>
  <c r="M10" i="141"/>
  <c r="N10" i="141" s="1"/>
  <c r="M10" i="139"/>
  <c r="N10" i="139" s="1"/>
  <c r="M10" i="137"/>
  <c r="N10" i="137" s="1"/>
  <c r="M10" i="135"/>
  <c r="N10" i="135" s="1"/>
  <c r="M10" i="133"/>
  <c r="N10" i="133" s="1"/>
  <c r="M10" i="157"/>
  <c r="N10" i="157" s="1"/>
  <c r="M10" i="131"/>
  <c r="N10" i="131" s="1"/>
  <c r="M10" i="129"/>
  <c r="N10" i="129" s="1"/>
  <c r="M10" i="127"/>
  <c r="N10" i="127" s="1"/>
  <c r="M10" i="125"/>
  <c r="N10" i="125" s="1"/>
  <c r="M10" i="154"/>
  <c r="N10" i="154" s="1"/>
  <c r="M10" i="123"/>
  <c r="N10" i="123" s="1"/>
  <c r="M10" i="121"/>
  <c r="N10" i="121" s="1"/>
  <c r="M10" i="110"/>
  <c r="N10" i="110" s="1"/>
  <c r="M10" i="108"/>
  <c r="N10" i="108" s="1"/>
  <c r="M10" i="106"/>
  <c r="N10" i="106" s="1"/>
  <c r="M10" i="159"/>
  <c r="N10" i="159" s="1"/>
  <c r="M10" i="152"/>
  <c r="N10" i="152" s="1"/>
  <c r="M10" i="150"/>
  <c r="N10" i="150" s="1"/>
  <c r="M10" i="148"/>
  <c r="N10" i="148" s="1"/>
  <c r="M10" i="146"/>
  <c r="N10" i="146" s="1"/>
  <c r="M10" i="144"/>
  <c r="N10" i="144" s="1"/>
  <c r="M10" i="142"/>
  <c r="N10" i="142" s="1"/>
  <c r="M10" i="156"/>
  <c r="N10" i="156" s="1"/>
  <c r="M10" i="140"/>
  <c r="N10" i="140" s="1"/>
  <c r="M10" i="138"/>
  <c r="N10" i="138" s="1"/>
  <c r="M10" i="136"/>
  <c r="N10" i="136" s="1"/>
  <c r="M10" i="134"/>
  <c r="N10" i="134" s="1"/>
  <c r="M10" i="132"/>
  <c r="N10" i="132" s="1"/>
  <c r="M10" i="158"/>
  <c r="N10" i="158" s="1"/>
  <c r="M10" i="155"/>
  <c r="N10" i="155" s="1"/>
  <c r="M10" i="151"/>
  <c r="N10" i="151" s="1"/>
  <c r="M10" i="124"/>
  <c r="N10" i="124" s="1"/>
  <c r="M10" i="153"/>
  <c r="N10" i="153" s="1"/>
  <c r="M10" i="105"/>
  <c r="N10" i="105" s="1"/>
  <c r="M10" i="104"/>
  <c r="N10" i="104" s="1"/>
  <c r="M10" i="130"/>
  <c r="N10" i="130" s="1"/>
  <c r="M10" i="122"/>
  <c r="N10" i="122" s="1"/>
  <c r="M10" i="120"/>
  <c r="N10" i="120" s="1"/>
  <c r="M10" i="102"/>
  <c r="N10" i="102" s="1"/>
  <c r="M10" i="109"/>
  <c r="N10" i="109" s="1"/>
  <c r="M10" i="107"/>
  <c r="N10" i="107" s="1"/>
  <c r="M10" i="128"/>
  <c r="N10" i="128" s="1"/>
  <c r="M10" i="126"/>
  <c r="N10" i="126" s="1"/>
  <c r="L6" i="197"/>
  <c r="L6" i="181"/>
  <c r="L6" i="192"/>
  <c r="L6" i="176"/>
  <c r="L6" i="169"/>
  <c r="L6" i="113"/>
  <c r="L6" i="164"/>
  <c r="L6" i="198"/>
  <c r="L6" i="195"/>
  <c r="L6" i="165"/>
  <c r="L6" i="199"/>
  <c r="L6" i="188"/>
  <c r="L6" i="184"/>
  <c r="L6" i="171"/>
  <c r="L6" i="173"/>
  <c r="L6" i="194"/>
  <c r="L6" i="162"/>
  <c r="L6" i="115"/>
  <c r="L6" i="172"/>
  <c r="L6" i="193"/>
  <c r="L6" i="186"/>
  <c r="L6" i="175"/>
  <c r="L6" i="119"/>
  <c r="L6" i="178"/>
  <c r="L6" i="166"/>
  <c r="L6" i="191"/>
  <c r="L6" i="116"/>
  <c r="L6" i="189"/>
  <c r="L6" i="163"/>
  <c r="L6" i="112"/>
  <c r="L6" i="160"/>
  <c r="L6" i="179"/>
  <c r="L6" i="170"/>
  <c r="L6" i="167"/>
  <c r="L6" i="187"/>
  <c r="L6" i="182"/>
  <c r="L6" i="117"/>
  <c r="L6" i="185"/>
  <c r="L6" i="161"/>
  <c r="L6" i="196"/>
  <c r="L6" i="177"/>
  <c r="L6" i="190"/>
  <c r="L6" i="180"/>
  <c r="L6" i="174"/>
  <c r="L6" i="114"/>
  <c r="L6" i="168"/>
  <c r="L6" i="111"/>
  <c r="L6" i="183"/>
  <c r="L6" i="118"/>
  <c r="L6" i="159"/>
  <c r="L6" i="155"/>
  <c r="L6" i="139"/>
  <c r="L6" i="123"/>
  <c r="L6" i="145"/>
  <c r="L6" i="129"/>
  <c r="L6" i="110"/>
  <c r="L6" i="126"/>
  <c r="L6" i="150"/>
  <c r="L6" i="134"/>
  <c r="L6" i="109"/>
  <c r="L6" i="104"/>
  <c r="L6" i="103"/>
  <c r="L6" i="156"/>
  <c r="L6" i="140"/>
  <c r="L6" i="124"/>
  <c r="L6" i="151"/>
  <c r="L6" i="135"/>
  <c r="L6" i="146"/>
  <c r="L6" i="130"/>
  <c r="L6" i="105"/>
  <c r="L6" i="157"/>
  <c r="L6" i="141"/>
  <c r="L6" i="125"/>
  <c r="L6" i="131"/>
  <c r="L6" i="106"/>
  <c r="L6" i="152"/>
  <c r="L6" i="136"/>
  <c r="L6" i="120"/>
  <c r="L6" i="147"/>
  <c r="L6" i="107"/>
  <c r="L6" i="142"/>
  <c r="L6" i="153"/>
  <c r="L6" i="137"/>
  <c r="L6" i="121"/>
  <c r="L6" i="158"/>
  <c r="L6" i="148"/>
  <c r="L6" i="132"/>
  <c r="L6" i="143"/>
  <c r="L6" i="127"/>
  <c r="L6" i="102"/>
  <c r="L6" i="122"/>
  <c r="L6" i="128"/>
  <c r="L6" i="154"/>
  <c r="L6" i="138"/>
  <c r="L6" i="149"/>
  <c r="L6" i="133"/>
  <c r="L6" i="108"/>
  <c r="L6" i="144"/>
  <c r="J13" i="155"/>
  <c r="J13" i="139"/>
  <c r="J13" i="137"/>
  <c r="J13" i="135"/>
  <c r="J13" i="133"/>
  <c r="J13" i="131"/>
  <c r="J13" i="129"/>
  <c r="J13" i="127"/>
  <c r="J13" i="157"/>
  <c r="J13" i="123"/>
  <c r="J13" i="121"/>
  <c r="J13" i="110"/>
  <c r="J13" i="152"/>
  <c r="J13" i="108"/>
  <c r="J13" i="106"/>
  <c r="J13" i="154"/>
  <c r="J13" i="150"/>
  <c r="J13" i="104"/>
  <c r="J13" i="148"/>
  <c r="J13" i="146"/>
  <c r="J13" i="144"/>
  <c r="J13" i="142"/>
  <c r="J13" i="159"/>
  <c r="J13" i="140"/>
  <c r="J13" i="138"/>
  <c r="J13" i="136"/>
  <c r="J13" i="134"/>
  <c r="J13" i="132"/>
  <c r="J13" i="156"/>
  <c r="J13" i="130"/>
  <c r="J13" i="153"/>
  <c r="J13" i="147"/>
  <c r="J13" i="145"/>
  <c r="J13" i="143"/>
  <c r="J13" i="141"/>
  <c r="J13" i="109"/>
  <c r="J13" i="126"/>
  <c r="J13" i="107"/>
  <c r="J13" i="125"/>
  <c r="J13" i="128"/>
  <c r="J13" i="124"/>
  <c r="J13" i="105"/>
  <c r="J13" i="158"/>
  <c r="J13" i="149"/>
  <c r="J13" i="122"/>
  <c r="J13" i="103"/>
  <c r="J13" i="102"/>
  <c r="J13" i="120"/>
  <c r="J13" i="151"/>
  <c r="H14" i="164"/>
  <c r="T11" i="71"/>
  <c r="P12" i="10"/>
  <c r="P12" i="71"/>
  <c r="O10" i="10"/>
  <c r="O10" i="71"/>
  <c r="J4" i="71"/>
  <c r="S10" i="71"/>
  <c r="Q10" i="71"/>
  <c r="U10" i="10"/>
  <c r="W10" i="71"/>
  <c r="P11" i="71"/>
  <c r="J2" i="71"/>
  <c r="O12" i="10"/>
  <c r="O12" i="71"/>
  <c r="O11" i="10"/>
  <c r="O11" i="71"/>
  <c r="J1" i="71"/>
  <c r="K3" i="71"/>
  <c r="M12" i="10"/>
  <c r="K10" i="10"/>
  <c r="U11" i="71"/>
  <c r="V11" i="71" s="1"/>
  <c r="J3" i="71"/>
  <c r="N12" i="10"/>
  <c r="M10" i="10"/>
  <c r="L6" i="71"/>
  <c r="L6" i="10"/>
  <c r="R10" i="71"/>
  <c r="J13" i="10"/>
  <c r="J13" i="71"/>
  <c r="T10" i="10"/>
  <c r="V10" i="71"/>
  <c r="S10" i="10"/>
  <c r="U10" i="71"/>
  <c r="H14" i="154"/>
  <c r="C14" i="154" s="1"/>
  <c r="H14" i="149"/>
  <c r="C14" i="149" s="1"/>
  <c r="H14" i="144"/>
  <c r="C14" i="144" s="1"/>
  <c r="H14" i="132"/>
  <c r="C14" i="132" s="1"/>
  <c r="S11" i="10"/>
  <c r="T11" i="10" s="1"/>
  <c r="M11" i="10"/>
  <c r="N11" i="10"/>
  <c r="R11" i="10"/>
  <c r="Q10" i="10"/>
  <c r="P11" i="10"/>
  <c r="F6" i="94"/>
  <c r="F6" i="100"/>
  <c r="F6" i="99"/>
  <c r="F6" i="93"/>
  <c r="F6" i="98"/>
  <c r="F6" i="97"/>
  <c r="F6" i="96"/>
  <c r="F6" i="95"/>
  <c r="F6" i="101"/>
  <c r="E6" i="100"/>
  <c r="E6" i="99"/>
  <c r="E6" i="93"/>
  <c r="E6" i="98"/>
  <c r="E6" i="97"/>
  <c r="E6" i="96"/>
  <c r="E6" i="94"/>
  <c r="E6" i="95"/>
  <c r="E6" i="101"/>
  <c r="A9" i="97"/>
  <c r="A9" i="96"/>
  <c r="A9" i="95"/>
  <c r="A9" i="101"/>
  <c r="A9" i="98"/>
  <c r="A9" i="94"/>
  <c r="A9" i="100"/>
  <c r="A9" i="99"/>
  <c r="A9" i="93"/>
  <c r="A11" i="97"/>
  <c r="A11" i="96"/>
  <c r="A11" i="101"/>
  <c r="A11" i="95"/>
  <c r="A11" i="94"/>
  <c r="A11" i="100"/>
  <c r="A11" i="99"/>
  <c r="A11" i="93"/>
  <c r="A11" i="98"/>
  <c r="A4" i="95"/>
  <c r="A4" i="101"/>
  <c r="J4" i="10"/>
  <c r="A4" i="5"/>
  <c r="A4" i="94"/>
  <c r="A4" i="100"/>
  <c r="A4" i="99"/>
  <c r="A4" i="93"/>
  <c r="A4" i="4"/>
  <c r="A4" i="98"/>
  <c r="A4" i="97"/>
  <c r="A4" i="96"/>
  <c r="A3" i="96"/>
  <c r="A3" i="95"/>
  <c r="J3" i="10"/>
  <c r="A3" i="101"/>
  <c r="A3" i="5"/>
  <c r="A3" i="100"/>
  <c r="A3" i="99"/>
  <c r="A3" i="93"/>
  <c r="A3" i="4"/>
  <c r="A3" i="97"/>
  <c r="A3" i="94"/>
  <c r="A3" i="98"/>
  <c r="A2" i="5"/>
  <c r="A2" i="96"/>
  <c r="A2" i="101"/>
  <c r="J2" i="10"/>
  <c r="A2" i="95"/>
  <c r="A2" i="94"/>
  <c r="A2" i="93"/>
  <c r="A2" i="100"/>
  <c r="A2" i="99"/>
  <c r="A2" i="4"/>
  <c r="A2" i="98"/>
  <c r="A2" i="97"/>
  <c r="A1" i="98"/>
  <c r="A1" i="97"/>
  <c r="A1" i="96"/>
  <c r="J1" i="10"/>
  <c r="A1" i="95"/>
  <c r="A1" i="5"/>
  <c r="A1" i="101"/>
  <c r="A1" i="94"/>
  <c r="A1" i="4"/>
  <c r="A1" i="100"/>
  <c r="A1" i="99"/>
  <c r="A1" i="93"/>
  <c r="B3" i="95"/>
  <c r="B3" i="101"/>
  <c r="B3" i="100"/>
  <c r="B3" i="94"/>
  <c r="B3" i="99"/>
  <c r="B3" i="93"/>
  <c r="B3" i="98"/>
  <c r="B3" i="97"/>
  <c r="K3" i="10"/>
  <c r="B3" i="5"/>
  <c r="B3" i="96"/>
  <c r="E7" i="100"/>
  <c r="D9" i="98"/>
  <c r="E7" i="99"/>
  <c r="E7" i="93"/>
  <c r="F7" i="98"/>
  <c r="D9" i="96"/>
  <c r="E7" i="97"/>
  <c r="E7" i="98"/>
  <c r="F7" i="97"/>
  <c r="D9" i="95"/>
  <c r="D9" i="99"/>
  <c r="D9" i="93"/>
  <c r="D9" i="101"/>
  <c r="F7" i="96"/>
  <c r="E7" i="96"/>
  <c r="D9" i="94"/>
  <c r="E7" i="101"/>
  <c r="F7" i="93"/>
  <c r="D9" i="100"/>
  <c r="F7" i="95"/>
  <c r="F7" i="101"/>
  <c r="E7" i="95"/>
  <c r="F7" i="94"/>
  <c r="F7" i="99"/>
  <c r="F7" i="100"/>
  <c r="E7" i="94"/>
  <c r="D9" i="97"/>
  <c r="A18" i="96"/>
  <c r="A18" i="95"/>
  <c r="A18" i="101"/>
  <c r="A18" i="94"/>
  <c r="A18" i="100"/>
  <c r="A18" i="99"/>
  <c r="A18" i="93"/>
  <c r="A18" i="97"/>
  <c r="A18" i="98"/>
  <c r="B4" i="96"/>
  <c r="B4" i="95"/>
  <c r="B4" i="101"/>
  <c r="B4" i="94"/>
  <c r="B4" i="5"/>
  <c r="B4" i="100"/>
  <c r="B4" i="93"/>
  <c r="B4" i="97"/>
  <c r="B4" i="99"/>
  <c r="B4" i="98"/>
  <c r="E6" i="5"/>
  <c r="D3" i="4"/>
  <c r="F7" i="5"/>
  <c r="E7" i="5"/>
  <c r="D9" i="5"/>
  <c r="D4" i="4"/>
  <c r="I7" i="4"/>
  <c r="AC7" i="4" s="1"/>
  <c r="F6" i="5"/>
  <c r="A9" i="4"/>
  <c r="A9" i="5"/>
  <c r="D9" i="4"/>
  <c r="G8" i="4"/>
  <c r="D112" i="4"/>
  <c r="D96" i="4"/>
  <c r="D80" i="4"/>
  <c r="D19" i="96" s="1"/>
  <c r="D78" i="4"/>
  <c r="D19" i="94" s="1"/>
  <c r="D88" i="4"/>
  <c r="D84" i="4"/>
  <c r="D19" i="100" s="1"/>
  <c r="D111" i="4"/>
  <c r="D95" i="4"/>
  <c r="D79" i="4"/>
  <c r="D19" i="95" s="1"/>
  <c r="D87" i="4"/>
  <c r="D102" i="4"/>
  <c r="D101" i="4"/>
  <c r="D100" i="4"/>
  <c r="D82" i="4"/>
  <c r="D19" i="98" s="1"/>
  <c r="D110" i="4"/>
  <c r="D94" i="4"/>
  <c r="D125" i="4"/>
  <c r="D109" i="4"/>
  <c r="D93" i="4"/>
  <c r="D77" i="4"/>
  <c r="D19" i="93" s="1"/>
  <c r="D85" i="4"/>
  <c r="D19" i="101" s="1"/>
  <c r="D124" i="4"/>
  <c r="D108" i="4"/>
  <c r="D92" i="4"/>
  <c r="D76" i="4"/>
  <c r="D123" i="4"/>
  <c r="D107" i="4"/>
  <c r="D91" i="4"/>
  <c r="D118" i="4"/>
  <c r="D83" i="4"/>
  <c r="D19" i="99" s="1"/>
  <c r="D122" i="4"/>
  <c r="D106" i="4"/>
  <c r="D90" i="4"/>
  <c r="D104" i="4"/>
  <c r="D117" i="4"/>
  <c r="D99" i="4"/>
  <c r="D114" i="4"/>
  <c r="D81" i="4"/>
  <c r="D19" i="97" s="1"/>
  <c r="D121" i="4"/>
  <c r="D105" i="4"/>
  <c r="D89" i="4"/>
  <c r="D103" i="4"/>
  <c r="D86" i="4"/>
  <c r="D98" i="4"/>
  <c r="D97" i="4"/>
  <c r="D120" i="4"/>
  <c r="D115" i="4"/>
  <c r="D113" i="4"/>
  <c r="D119" i="4"/>
  <c r="D116" i="4"/>
  <c r="D59" i="4"/>
  <c r="D43" i="4"/>
  <c r="D27" i="4"/>
  <c r="D25" i="4"/>
  <c r="D53" i="4"/>
  <c r="D58" i="4"/>
  <c r="D42" i="4"/>
  <c r="D26" i="4"/>
  <c r="D41" i="4"/>
  <c r="D24" i="4"/>
  <c r="D39" i="4"/>
  <c r="D13" i="100" s="1"/>
  <c r="D36" i="4"/>
  <c r="D13" i="97" s="1"/>
  <c r="D46" i="4"/>
  <c r="D57" i="4"/>
  <c r="D22" i="4"/>
  <c r="D56" i="4"/>
  <c r="D40" i="4"/>
  <c r="D13" i="101" s="1"/>
  <c r="D23" i="4"/>
  <c r="D67" i="4"/>
  <c r="D66" i="4"/>
  <c r="D49" i="4"/>
  <c r="D31" i="4"/>
  <c r="D62" i="4"/>
  <c r="D61" i="4"/>
  <c r="D55" i="4"/>
  <c r="D37" i="4"/>
  <c r="D13" i="98" s="1"/>
  <c r="D35" i="4"/>
  <c r="D13" i="96" s="1"/>
  <c r="D47" i="4"/>
  <c r="D30" i="4"/>
  <c r="D45" i="4"/>
  <c r="D28" i="4"/>
  <c r="D70" i="4"/>
  <c r="D54" i="4"/>
  <c r="D38" i="4"/>
  <c r="D13" i="99" s="1"/>
  <c r="D51" i="4"/>
  <c r="D48" i="4"/>
  <c r="D63" i="4"/>
  <c r="D29" i="4"/>
  <c r="D44" i="4"/>
  <c r="D69" i="4"/>
  <c r="D34" i="4"/>
  <c r="D13" i="95" s="1"/>
  <c r="D65" i="4"/>
  <c r="D68" i="4"/>
  <c r="D52" i="4"/>
  <c r="D33" i="4"/>
  <c r="D13" i="94" s="1"/>
  <c r="D32" i="4"/>
  <c r="D13" i="93" s="1"/>
  <c r="D50" i="4"/>
  <c r="D64" i="4"/>
  <c r="D60" i="4"/>
  <c r="H7" i="4"/>
  <c r="G7" i="4"/>
  <c r="A6" i="2"/>
  <c r="A5" i="2"/>
  <c r="H15" i="199"/>
  <c r="D16" i="199"/>
  <c r="H14" i="199"/>
  <c r="H15" i="198"/>
  <c r="D16" i="198"/>
  <c r="H14" i="198"/>
  <c r="H15" i="197"/>
  <c r="D16" i="197"/>
  <c r="H14" i="197"/>
  <c r="H15" i="196"/>
  <c r="D16" i="196"/>
  <c r="H14" i="196"/>
  <c r="H15" i="195"/>
  <c r="D16" i="195"/>
  <c r="H14" i="195"/>
  <c r="H15" i="194"/>
  <c r="D16" i="194"/>
  <c r="H14" i="194"/>
  <c r="H15" i="193"/>
  <c r="D16" i="193"/>
  <c r="H14" i="193"/>
  <c r="H15" i="192"/>
  <c r="D16" i="192"/>
  <c r="H14" i="192"/>
  <c r="H15" i="191"/>
  <c r="D16" i="191"/>
  <c r="H14" i="191"/>
  <c r="H15" i="190"/>
  <c r="D16" i="190"/>
  <c r="H14" i="190"/>
  <c r="H15" i="189"/>
  <c r="D16" i="189"/>
  <c r="H14" i="189"/>
  <c r="H15" i="188"/>
  <c r="D16" i="188"/>
  <c r="H14" i="188"/>
  <c r="H15" i="187"/>
  <c r="D16" i="187"/>
  <c r="H14" i="187"/>
  <c r="H15" i="186"/>
  <c r="D16" i="186"/>
  <c r="H14" i="186"/>
  <c r="C14" i="185"/>
  <c r="D15" i="185"/>
  <c r="H15" i="184"/>
  <c r="D16" i="184"/>
  <c r="H14" i="184"/>
  <c r="H15" i="183"/>
  <c r="D16" i="183"/>
  <c r="H14" i="183"/>
  <c r="H15" i="182"/>
  <c r="D16" i="182"/>
  <c r="H14" i="182"/>
  <c r="H15" i="181"/>
  <c r="D16" i="181"/>
  <c r="H14" i="181"/>
  <c r="H15" i="180"/>
  <c r="D16" i="180"/>
  <c r="H14" i="180"/>
  <c r="H15" i="179"/>
  <c r="D16" i="179"/>
  <c r="H14" i="179"/>
  <c r="H15" i="178"/>
  <c r="D16" i="178"/>
  <c r="H14" i="178"/>
  <c r="H15" i="177"/>
  <c r="D16" i="177"/>
  <c r="H14" i="177"/>
  <c r="H15" i="176"/>
  <c r="D16" i="176"/>
  <c r="H14" i="176"/>
  <c r="H15" i="175"/>
  <c r="D16" i="175"/>
  <c r="H14" i="175"/>
  <c r="H15" i="174"/>
  <c r="D16" i="174"/>
  <c r="H14" i="174"/>
  <c r="H15" i="173"/>
  <c r="D16" i="173"/>
  <c r="H14" i="173"/>
  <c r="H15" i="172"/>
  <c r="D16" i="172"/>
  <c r="H14" i="172"/>
  <c r="H15" i="171"/>
  <c r="D16" i="171"/>
  <c r="H14" i="171"/>
  <c r="H15" i="170"/>
  <c r="D16" i="170"/>
  <c r="H14" i="170"/>
  <c r="H15" i="169"/>
  <c r="D16" i="169"/>
  <c r="H14" i="169"/>
  <c r="H15" i="168"/>
  <c r="D16" i="168"/>
  <c r="H14" i="168"/>
  <c r="H15" i="167"/>
  <c r="D16" i="167"/>
  <c r="H14" i="167"/>
  <c r="H15" i="166"/>
  <c r="D16" i="166"/>
  <c r="H14" i="166"/>
  <c r="H15" i="165"/>
  <c r="D16" i="165"/>
  <c r="H14" i="165"/>
  <c r="H15" i="164"/>
  <c r="D16" i="164"/>
  <c r="C14" i="164"/>
  <c r="H15" i="163"/>
  <c r="D16" i="163"/>
  <c r="H14" i="163"/>
  <c r="H15" i="162"/>
  <c r="D16" i="162"/>
  <c r="H14" i="162"/>
  <c r="H15" i="161"/>
  <c r="D16" i="161"/>
  <c r="H14" i="161"/>
  <c r="H15" i="160"/>
  <c r="D16" i="160"/>
  <c r="H14" i="160"/>
  <c r="D16" i="119"/>
  <c r="H15" i="119"/>
  <c r="H14" i="119"/>
  <c r="H15" i="118"/>
  <c r="D16" i="118"/>
  <c r="H14" i="118"/>
  <c r="H15" i="117"/>
  <c r="D16" i="117"/>
  <c r="H14" i="117"/>
  <c r="H15" i="116"/>
  <c r="D16" i="116"/>
  <c r="H14" i="116"/>
  <c r="H15" i="115"/>
  <c r="D16" i="115"/>
  <c r="H14" i="115"/>
  <c r="H15" i="114"/>
  <c r="D16" i="114"/>
  <c r="H14" i="114"/>
  <c r="H15" i="113"/>
  <c r="D16" i="113"/>
  <c r="H14" i="113"/>
  <c r="H15" i="112"/>
  <c r="D16" i="112"/>
  <c r="H14" i="112"/>
  <c r="H14" i="111"/>
  <c r="J14" i="111" s="1"/>
  <c r="H15" i="159"/>
  <c r="D16" i="159"/>
  <c r="H14" i="159"/>
  <c r="H15" i="158"/>
  <c r="D16" i="158"/>
  <c r="H14" i="158"/>
  <c r="H15" i="157"/>
  <c r="D16" i="157"/>
  <c r="H14" i="157"/>
  <c r="H15" i="156"/>
  <c r="D16" i="156"/>
  <c r="H14" i="156"/>
  <c r="H15" i="155"/>
  <c r="D16" i="155"/>
  <c r="H14" i="155"/>
  <c r="H15" i="154"/>
  <c r="D16" i="154"/>
  <c r="H15" i="153"/>
  <c r="D16" i="153"/>
  <c r="H14" i="153"/>
  <c r="H15" i="152"/>
  <c r="D16" i="152"/>
  <c r="H14" i="152"/>
  <c r="H15" i="151"/>
  <c r="D16" i="151"/>
  <c r="H14" i="151"/>
  <c r="H15" i="150"/>
  <c r="D16" i="150"/>
  <c r="H14" i="150"/>
  <c r="H15" i="149"/>
  <c r="D16" i="149"/>
  <c r="H15" i="148"/>
  <c r="D16" i="148"/>
  <c r="H14" i="148"/>
  <c r="H15" i="147"/>
  <c r="D16" i="147"/>
  <c r="H14" i="147"/>
  <c r="H15" i="146"/>
  <c r="D16" i="146"/>
  <c r="H14" i="146"/>
  <c r="H15" i="145"/>
  <c r="D16" i="145"/>
  <c r="H14" i="145"/>
  <c r="H15" i="144"/>
  <c r="D16" i="144"/>
  <c r="H15" i="143"/>
  <c r="D16" i="143"/>
  <c r="H14" i="143"/>
  <c r="H15" i="142"/>
  <c r="D16" i="142"/>
  <c r="H14" i="142"/>
  <c r="H15" i="141"/>
  <c r="D16" i="141"/>
  <c r="H14" i="141"/>
  <c r="H15" i="140"/>
  <c r="D16" i="140"/>
  <c r="H14" i="140"/>
  <c r="H15" i="139"/>
  <c r="D16" i="139"/>
  <c r="H14" i="139"/>
  <c r="H15" i="138"/>
  <c r="D16" i="138"/>
  <c r="H14" i="138"/>
  <c r="H15" i="137"/>
  <c r="D16" i="137"/>
  <c r="H14" i="137"/>
  <c r="H15" i="136"/>
  <c r="D16" i="136"/>
  <c r="H14" i="136"/>
  <c r="H15" i="135"/>
  <c r="D16" i="135"/>
  <c r="H14" i="135"/>
  <c r="H15" i="134"/>
  <c r="D16" i="134"/>
  <c r="H14" i="134"/>
  <c r="H15" i="133"/>
  <c r="D16" i="133"/>
  <c r="H14" i="133"/>
  <c r="H15" i="132"/>
  <c r="D16" i="132"/>
  <c r="H15" i="131"/>
  <c r="D16" i="131"/>
  <c r="H14" i="131"/>
  <c r="H15" i="130"/>
  <c r="D16" i="130"/>
  <c r="H14" i="130"/>
  <c r="H15" i="129"/>
  <c r="D16" i="129"/>
  <c r="H14" i="129"/>
  <c r="H15" i="128"/>
  <c r="D16" i="128"/>
  <c r="H14" i="128"/>
  <c r="H15" i="127"/>
  <c r="D16" i="127"/>
  <c r="H14" i="127"/>
  <c r="H15" i="126"/>
  <c r="D16" i="126"/>
  <c r="H14" i="126"/>
  <c r="H15" i="125"/>
  <c r="D16" i="125"/>
  <c r="H14" i="125"/>
  <c r="H15" i="124"/>
  <c r="D16" i="124"/>
  <c r="H14" i="124"/>
  <c r="H15" i="123"/>
  <c r="D16" i="123"/>
  <c r="H14" i="123"/>
  <c r="H15" i="122"/>
  <c r="D16" i="122"/>
  <c r="H14" i="122"/>
  <c r="H15" i="121"/>
  <c r="D16" i="121"/>
  <c r="H14" i="121"/>
  <c r="H15" i="120"/>
  <c r="D16" i="120"/>
  <c r="H14" i="120"/>
  <c r="H15" i="110"/>
  <c r="D16" i="110"/>
  <c r="H14" i="110"/>
  <c r="D16" i="109"/>
  <c r="H15" i="109"/>
  <c r="H14" i="109"/>
  <c r="H15" i="108"/>
  <c r="D16" i="108"/>
  <c r="H14" i="108"/>
  <c r="D16" i="107"/>
  <c r="H15" i="107"/>
  <c r="H14" i="107"/>
  <c r="C14" i="106"/>
  <c r="D15" i="106"/>
  <c r="H15" i="105"/>
  <c r="D16" i="105"/>
  <c r="H14" i="105"/>
  <c r="C14" i="104"/>
  <c r="D15" i="104"/>
  <c r="H15" i="103"/>
  <c r="D16" i="103"/>
  <c r="H14" i="103"/>
  <c r="J14" i="102" l="1"/>
  <c r="J5" i="191"/>
  <c r="J5" i="186"/>
  <c r="J5" i="196"/>
  <c r="J5" i="190"/>
  <c r="J5" i="163"/>
  <c r="J5" i="194"/>
  <c r="J5" i="182"/>
  <c r="J5" i="178"/>
  <c r="J5" i="174"/>
  <c r="J5" i="118"/>
  <c r="J5" i="198"/>
  <c r="J5" i="187"/>
  <c r="J5" i="183"/>
  <c r="J5" i="119"/>
  <c r="J5" i="195"/>
  <c r="J5" i="199"/>
  <c r="J5" i="189"/>
  <c r="J5" i="197"/>
  <c r="J5" i="165"/>
  <c r="J5" i="158"/>
  <c r="J5" i="168"/>
  <c r="J5" i="111"/>
  <c r="J5" i="162"/>
  <c r="J5" i="115"/>
  <c r="J5" i="172"/>
  <c r="J5" i="193"/>
  <c r="J5" i="181"/>
  <c r="J5" i="175"/>
  <c r="J5" i="184"/>
  <c r="J5" i="169"/>
  <c r="J5" i="166"/>
  <c r="J5" i="116"/>
  <c r="J5" i="176"/>
  <c r="J5" i="112"/>
  <c r="J5" i="173"/>
  <c r="J5" i="160"/>
  <c r="J5" i="179"/>
  <c r="J5" i="170"/>
  <c r="J5" i="167"/>
  <c r="J5" i="192"/>
  <c r="J5" i="164"/>
  <c r="J5" i="117"/>
  <c r="J5" i="113"/>
  <c r="J5" i="185"/>
  <c r="J5" i="171"/>
  <c r="J5" i="161"/>
  <c r="J5" i="188"/>
  <c r="J5" i="180"/>
  <c r="J5" i="114"/>
  <c r="J5" i="149"/>
  <c r="J5" i="133"/>
  <c r="J5" i="108"/>
  <c r="J5" i="159"/>
  <c r="J5" i="144"/>
  <c r="J5" i="128"/>
  <c r="J5" i="103"/>
  <c r="J5" i="123"/>
  <c r="J5" i="104"/>
  <c r="J5" i="120"/>
  <c r="J5" i="155"/>
  <c r="J5" i="139"/>
  <c r="J5" i="150"/>
  <c r="J5" i="134"/>
  <c r="J5" i="109"/>
  <c r="J5" i="136"/>
  <c r="J5" i="154"/>
  <c r="J5" i="145"/>
  <c r="J5" i="129"/>
  <c r="J5" i="177"/>
  <c r="J5" i="156"/>
  <c r="J5" i="140"/>
  <c r="J5" i="124"/>
  <c r="J5" i="122"/>
  <c r="J5" i="151"/>
  <c r="J5" i="135"/>
  <c r="J5" i="110"/>
  <c r="J5" i="105"/>
  <c r="J5" i="125"/>
  <c r="J5" i="138"/>
  <c r="J5" i="146"/>
  <c r="J5" i="130"/>
  <c r="J5" i="157"/>
  <c r="J5" i="141"/>
  <c r="J5" i="152"/>
  <c r="J5" i="147"/>
  <c r="J5" i="131"/>
  <c r="J5" i="106"/>
  <c r="J5" i="142"/>
  <c r="J5" i="126"/>
  <c r="J5" i="153"/>
  <c r="J5" i="137"/>
  <c r="J5" i="121"/>
  <c r="J5" i="107"/>
  <c r="J5" i="148"/>
  <c r="J5" i="132"/>
  <c r="J5" i="143"/>
  <c r="J5" i="127"/>
  <c r="J5" i="102"/>
  <c r="J5" i="71"/>
  <c r="A5" i="95"/>
  <c r="J5" i="10"/>
  <c r="A5" i="99"/>
  <c r="A5" i="94"/>
  <c r="A5" i="5"/>
  <c r="A5" i="100"/>
  <c r="A5" i="93"/>
  <c r="A5" i="96"/>
  <c r="A5" i="98"/>
  <c r="A5" i="97"/>
  <c r="A5" i="101"/>
  <c r="O7" i="4"/>
  <c r="Q7" i="4"/>
  <c r="S7" i="4"/>
  <c r="U7" i="4"/>
  <c r="W7" i="4"/>
  <c r="Y7" i="4"/>
  <c r="K7" i="4"/>
  <c r="AA7" i="4"/>
  <c r="M7" i="4"/>
  <c r="AB7" i="4"/>
  <c r="L7" i="4"/>
  <c r="Z7" i="4"/>
  <c r="J7" i="4"/>
  <c r="X7" i="4"/>
  <c r="V7" i="4"/>
  <c r="T7" i="4"/>
  <c r="N7" i="4"/>
  <c r="R7" i="4"/>
  <c r="P7" i="4"/>
  <c r="Q8" i="4"/>
  <c r="U8" i="4"/>
  <c r="P8" i="4"/>
  <c r="O8" i="4"/>
  <c r="N8" i="4"/>
  <c r="AC8" i="4"/>
  <c r="M8" i="4"/>
  <c r="W8" i="4"/>
  <c r="AB8" i="4"/>
  <c r="L8" i="4"/>
  <c r="AA8" i="4"/>
  <c r="K8" i="4"/>
  <c r="Z8" i="4"/>
  <c r="I8" i="4"/>
  <c r="T8" i="4"/>
  <c r="Y8" i="4"/>
  <c r="H8" i="4"/>
  <c r="V8" i="4"/>
  <c r="X8" i="4"/>
  <c r="J8" i="4"/>
  <c r="R8" i="4"/>
  <c r="S8" i="4"/>
  <c r="C14" i="199"/>
  <c r="D17" i="199"/>
  <c r="H16" i="199"/>
  <c r="C15" i="199" s="1"/>
  <c r="C14" i="198"/>
  <c r="D17" i="198"/>
  <c r="H16" i="198"/>
  <c r="C15" i="198" s="1"/>
  <c r="C14" i="197"/>
  <c r="D17" i="197"/>
  <c r="H16" i="197"/>
  <c r="C15" i="197" s="1"/>
  <c r="C14" i="196"/>
  <c r="D17" i="196"/>
  <c r="H16" i="196"/>
  <c r="C15" i="196" s="1"/>
  <c r="C14" i="195"/>
  <c r="D17" i="195"/>
  <c r="H16" i="195"/>
  <c r="C15" i="195" s="1"/>
  <c r="C14" i="194"/>
  <c r="D17" i="194"/>
  <c r="H16" i="194"/>
  <c r="C15" i="194" s="1"/>
  <c r="C14" i="193"/>
  <c r="D17" i="193"/>
  <c r="H16" i="193"/>
  <c r="C15" i="193" s="1"/>
  <c r="C14" i="192"/>
  <c r="D17" i="192"/>
  <c r="H16" i="192"/>
  <c r="C15" i="192" s="1"/>
  <c r="C14" i="191"/>
  <c r="D17" i="191"/>
  <c r="H16" i="191"/>
  <c r="C15" i="191" s="1"/>
  <c r="C14" i="190"/>
  <c r="D17" i="190"/>
  <c r="H16" i="190"/>
  <c r="C15" i="190" s="1"/>
  <c r="C14" i="189"/>
  <c r="D17" i="189"/>
  <c r="H16" i="189"/>
  <c r="C15" i="189" s="1"/>
  <c r="C14" i="188"/>
  <c r="D17" i="188"/>
  <c r="H16" i="188"/>
  <c r="C15" i="188" s="1"/>
  <c r="C14" i="187"/>
  <c r="D17" i="187"/>
  <c r="H16" i="187"/>
  <c r="C15" i="187" s="1"/>
  <c r="C14" i="186"/>
  <c r="D17" i="186"/>
  <c r="H16" i="186"/>
  <c r="C15" i="186" s="1"/>
  <c r="H15" i="185"/>
  <c r="D16" i="185"/>
  <c r="C14" i="184"/>
  <c r="D17" i="184"/>
  <c r="H16" i="184"/>
  <c r="C15" i="184" s="1"/>
  <c r="C14" i="183"/>
  <c r="D17" i="183"/>
  <c r="H16" i="183"/>
  <c r="C15" i="183" s="1"/>
  <c r="C14" i="182"/>
  <c r="D17" i="182"/>
  <c r="H16" i="182"/>
  <c r="C15" i="182" s="1"/>
  <c r="C14" i="181"/>
  <c r="D17" i="181"/>
  <c r="H16" i="181"/>
  <c r="C15" i="181" s="1"/>
  <c r="C14" i="180"/>
  <c r="D17" i="180"/>
  <c r="H16" i="180"/>
  <c r="C15" i="180" s="1"/>
  <c r="C14" i="179"/>
  <c r="D17" i="179"/>
  <c r="H16" i="179"/>
  <c r="C15" i="179" s="1"/>
  <c r="C14" i="178"/>
  <c r="D17" i="178"/>
  <c r="H16" i="178"/>
  <c r="C15" i="178" s="1"/>
  <c r="C14" i="177"/>
  <c r="D17" i="177"/>
  <c r="H16" i="177"/>
  <c r="C15" i="177" s="1"/>
  <c r="C14" i="176"/>
  <c r="D17" i="176"/>
  <c r="H16" i="176"/>
  <c r="C15" i="176" s="1"/>
  <c r="C14" i="175"/>
  <c r="D17" i="175"/>
  <c r="H16" i="175"/>
  <c r="C15" i="175" s="1"/>
  <c r="C14" i="174"/>
  <c r="D17" i="174"/>
  <c r="H16" i="174"/>
  <c r="C15" i="174" s="1"/>
  <c r="C14" i="173"/>
  <c r="D17" i="173"/>
  <c r="H16" i="173"/>
  <c r="C15" i="173" s="1"/>
  <c r="C14" i="172"/>
  <c r="D17" i="172"/>
  <c r="H16" i="172"/>
  <c r="C15" i="172" s="1"/>
  <c r="C14" i="171"/>
  <c r="D17" i="171"/>
  <c r="H16" i="171"/>
  <c r="C15" i="171" s="1"/>
  <c r="C14" i="170"/>
  <c r="D17" i="170"/>
  <c r="H16" i="170"/>
  <c r="C15" i="170" s="1"/>
  <c r="C14" i="169"/>
  <c r="D17" i="169"/>
  <c r="H16" i="169"/>
  <c r="C15" i="169" s="1"/>
  <c r="C14" i="168"/>
  <c r="D17" i="168"/>
  <c r="H16" i="168"/>
  <c r="C15" i="168" s="1"/>
  <c r="C14" i="167"/>
  <c r="D17" i="167"/>
  <c r="H16" i="167"/>
  <c r="C15" i="167" s="1"/>
  <c r="C14" i="166"/>
  <c r="D17" i="166"/>
  <c r="H16" i="166"/>
  <c r="C15" i="166" s="1"/>
  <c r="C14" i="165"/>
  <c r="D17" i="165"/>
  <c r="H16" i="165"/>
  <c r="C15" i="165" s="1"/>
  <c r="D17" i="164"/>
  <c r="H16" i="164"/>
  <c r="C15" i="164" s="1"/>
  <c r="C14" i="163"/>
  <c r="D17" i="163"/>
  <c r="H16" i="163"/>
  <c r="C15" i="163" s="1"/>
  <c r="C14" i="162"/>
  <c r="D17" i="162"/>
  <c r="H16" i="162"/>
  <c r="C15" i="162" s="1"/>
  <c r="C14" i="161"/>
  <c r="D17" i="161"/>
  <c r="H16" i="161"/>
  <c r="C15" i="161" s="1"/>
  <c r="C14" i="160"/>
  <c r="D17" i="160"/>
  <c r="H16" i="160"/>
  <c r="C15" i="160" s="1"/>
  <c r="C14" i="119"/>
  <c r="D17" i="119"/>
  <c r="H16" i="119"/>
  <c r="C14" i="118"/>
  <c r="D17" i="118"/>
  <c r="H16" i="118"/>
  <c r="C15" i="118" s="1"/>
  <c r="C14" i="117"/>
  <c r="D17" i="117"/>
  <c r="H16" i="117"/>
  <c r="C15" i="117" s="1"/>
  <c r="C14" i="116"/>
  <c r="D17" i="116"/>
  <c r="H16" i="116"/>
  <c r="C15" i="116" s="1"/>
  <c r="C14" i="115"/>
  <c r="D17" i="115"/>
  <c r="H16" i="115"/>
  <c r="C15" i="115" s="1"/>
  <c r="C14" i="114"/>
  <c r="D17" i="114"/>
  <c r="H16" i="114"/>
  <c r="C15" i="114" s="1"/>
  <c r="C14" i="113"/>
  <c r="D17" i="113"/>
  <c r="H16" i="113"/>
  <c r="C15" i="113" s="1"/>
  <c r="C14" i="112"/>
  <c r="D17" i="112"/>
  <c r="H16" i="112"/>
  <c r="C15" i="112" s="1"/>
  <c r="C14" i="111"/>
  <c r="C14" i="159"/>
  <c r="D17" i="159"/>
  <c r="H16" i="159"/>
  <c r="C15" i="159" s="1"/>
  <c r="C14" i="158"/>
  <c r="D17" i="158"/>
  <c r="H16" i="158"/>
  <c r="C15" i="158" s="1"/>
  <c r="C14" i="157"/>
  <c r="D17" i="157"/>
  <c r="H16" i="157"/>
  <c r="C15" i="157" s="1"/>
  <c r="C14" i="156"/>
  <c r="D17" i="156"/>
  <c r="H16" i="156"/>
  <c r="C15" i="156" s="1"/>
  <c r="C14" i="155"/>
  <c r="D17" i="155"/>
  <c r="H16" i="155"/>
  <c r="C15" i="155" s="1"/>
  <c r="D17" i="154"/>
  <c r="H16" i="154"/>
  <c r="C15" i="154" s="1"/>
  <c r="C14" i="153"/>
  <c r="D17" i="153"/>
  <c r="H16" i="153"/>
  <c r="C15" i="153" s="1"/>
  <c r="C14" i="152"/>
  <c r="D17" i="152"/>
  <c r="H16" i="152"/>
  <c r="C15" i="152" s="1"/>
  <c r="C14" i="151"/>
  <c r="D17" i="151"/>
  <c r="H16" i="151"/>
  <c r="C15" i="151" s="1"/>
  <c r="C14" i="150"/>
  <c r="D17" i="150"/>
  <c r="H16" i="150"/>
  <c r="C15" i="150" s="1"/>
  <c r="D17" i="149"/>
  <c r="H16" i="149"/>
  <c r="C15" i="149" s="1"/>
  <c r="C14" i="148"/>
  <c r="D17" i="148"/>
  <c r="H16" i="148"/>
  <c r="C15" i="148" s="1"/>
  <c r="C14" i="147"/>
  <c r="D17" i="147"/>
  <c r="H16" i="147"/>
  <c r="C15" i="147" s="1"/>
  <c r="C14" i="146"/>
  <c r="D17" i="146"/>
  <c r="H16" i="146"/>
  <c r="C15" i="146" s="1"/>
  <c r="C14" i="145"/>
  <c r="D17" i="145"/>
  <c r="H16" i="145"/>
  <c r="C15" i="145" s="1"/>
  <c r="D17" i="144"/>
  <c r="H16" i="144"/>
  <c r="C15" i="144" s="1"/>
  <c r="C14" i="143"/>
  <c r="D17" i="143"/>
  <c r="H16" i="143"/>
  <c r="C15" i="143" s="1"/>
  <c r="C14" i="142"/>
  <c r="D17" i="142"/>
  <c r="H16" i="142"/>
  <c r="C15" i="142" s="1"/>
  <c r="C14" i="141"/>
  <c r="D17" i="141"/>
  <c r="H16" i="141"/>
  <c r="C15" i="141" s="1"/>
  <c r="C14" i="140"/>
  <c r="D17" i="140"/>
  <c r="H16" i="140"/>
  <c r="C15" i="140" s="1"/>
  <c r="C14" i="139"/>
  <c r="D17" i="139"/>
  <c r="H16" i="139"/>
  <c r="C15" i="139" s="1"/>
  <c r="C14" i="138"/>
  <c r="D17" i="138"/>
  <c r="H16" i="138"/>
  <c r="C15" i="138" s="1"/>
  <c r="C14" i="137"/>
  <c r="D17" i="137"/>
  <c r="H16" i="137"/>
  <c r="C15" i="137" s="1"/>
  <c r="C14" i="136"/>
  <c r="D17" i="136"/>
  <c r="H16" i="136"/>
  <c r="C15" i="136" s="1"/>
  <c r="C14" i="135"/>
  <c r="D17" i="135"/>
  <c r="H16" i="135"/>
  <c r="C15" i="135" s="1"/>
  <c r="C14" i="134"/>
  <c r="D17" i="134"/>
  <c r="H16" i="134"/>
  <c r="C15" i="134" s="1"/>
  <c r="C14" i="133"/>
  <c r="D17" i="133"/>
  <c r="H16" i="133"/>
  <c r="C15" i="133" s="1"/>
  <c r="D17" i="132"/>
  <c r="H16" i="132"/>
  <c r="C15" i="132" s="1"/>
  <c r="C14" i="131"/>
  <c r="D17" i="131"/>
  <c r="H16" i="131"/>
  <c r="C15" i="131" s="1"/>
  <c r="C14" i="130"/>
  <c r="D17" i="130"/>
  <c r="H16" i="130"/>
  <c r="C15" i="130" s="1"/>
  <c r="C14" i="129"/>
  <c r="D17" i="129"/>
  <c r="H16" i="129"/>
  <c r="C15" i="129" s="1"/>
  <c r="C14" i="128"/>
  <c r="D17" i="128"/>
  <c r="H16" i="128"/>
  <c r="C15" i="128" s="1"/>
  <c r="C14" i="127"/>
  <c r="D17" i="127"/>
  <c r="H16" i="127"/>
  <c r="C15" i="127" s="1"/>
  <c r="C14" i="126"/>
  <c r="D17" i="126"/>
  <c r="H16" i="126"/>
  <c r="C15" i="126" s="1"/>
  <c r="C14" i="125"/>
  <c r="D17" i="125"/>
  <c r="H16" i="125"/>
  <c r="C15" i="125" s="1"/>
  <c r="C14" i="124"/>
  <c r="D17" i="124"/>
  <c r="H16" i="124"/>
  <c r="C15" i="124" s="1"/>
  <c r="C14" i="123"/>
  <c r="D17" i="123"/>
  <c r="H16" i="123"/>
  <c r="C15" i="123" s="1"/>
  <c r="C14" i="122"/>
  <c r="D17" i="122"/>
  <c r="H16" i="122"/>
  <c r="C15" i="122" s="1"/>
  <c r="C14" i="121"/>
  <c r="D17" i="121"/>
  <c r="H16" i="121"/>
  <c r="C15" i="121" s="1"/>
  <c r="C14" i="120"/>
  <c r="D17" i="120"/>
  <c r="H16" i="120"/>
  <c r="C15" i="120" s="1"/>
  <c r="C14" i="110"/>
  <c r="D17" i="110"/>
  <c r="H16" i="110"/>
  <c r="C15" i="110" s="1"/>
  <c r="C14" i="109"/>
  <c r="D17" i="109"/>
  <c r="H16" i="109"/>
  <c r="C14" i="108"/>
  <c r="D17" i="108"/>
  <c r="H16" i="108"/>
  <c r="C15" i="108" s="1"/>
  <c r="C14" i="107"/>
  <c r="D17" i="107"/>
  <c r="H16" i="107"/>
  <c r="H15" i="106"/>
  <c r="D16" i="106"/>
  <c r="C14" i="105"/>
  <c r="H16" i="105"/>
  <c r="C15" i="105" s="1"/>
  <c r="D17" i="105"/>
  <c r="H15" i="104"/>
  <c r="D16" i="104"/>
  <c r="C14" i="103"/>
  <c r="H16" i="103"/>
  <c r="C15" i="103" s="1"/>
  <c r="D17" i="103"/>
  <c r="V42" i="71"/>
  <c r="V41" i="71"/>
  <c r="U41" i="71" s="1"/>
  <c r="V36" i="71"/>
  <c r="U36" i="71" s="1"/>
  <c r="V35" i="71"/>
  <c r="U35" i="71" s="1"/>
  <c r="V34" i="71"/>
  <c r="U34" i="71" s="1"/>
  <c r="V33" i="71"/>
  <c r="U33" i="71" s="1"/>
  <c r="V16" i="71"/>
  <c r="V15" i="71"/>
  <c r="V14" i="71"/>
  <c r="U16" i="71" l="1"/>
  <c r="U15" i="71"/>
  <c r="U14" i="71"/>
  <c r="D18" i="199"/>
  <c r="H17" i="199"/>
  <c r="D18" i="198"/>
  <c r="H17" i="198"/>
  <c r="D18" i="197"/>
  <c r="H17" i="197"/>
  <c r="D18" i="196"/>
  <c r="H17" i="196"/>
  <c r="D18" i="195"/>
  <c r="H17" i="195"/>
  <c r="D18" i="194"/>
  <c r="H17" i="194"/>
  <c r="D18" i="193"/>
  <c r="H17" i="193"/>
  <c r="D18" i="192"/>
  <c r="H17" i="192"/>
  <c r="D18" i="191"/>
  <c r="H17" i="191"/>
  <c r="D18" i="190"/>
  <c r="H17" i="190"/>
  <c r="D18" i="189"/>
  <c r="H17" i="189"/>
  <c r="D18" i="188"/>
  <c r="H17" i="188"/>
  <c r="D18" i="187"/>
  <c r="H17" i="187"/>
  <c r="D18" i="186"/>
  <c r="H17" i="186"/>
  <c r="D17" i="185"/>
  <c r="H16" i="185"/>
  <c r="C15" i="185" s="1"/>
  <c r="D18" i="184"/>
  <c r="H17" i="184"/>
  <c r="D18" i="183"/>
  <c r="H17" i="183"/>
  <c r="D18" i="182"/>
  <c r="H17" i="182"/>
  <c r="D18" i="181"/>
  <c r="H17" i="181"/>
  <c r="D18" i="180"/>
  <c r="H17" i="180"/>
  <c r="D18" i="179"/>
  <c r="H17" i="179"/>
  <c r="D18" i="178"/>
  <c r="H17" i="178"/>
  <c r="D18" i="177"/>
  <c r="H17" i="177"/>
  <c r="D18" i="176"/>
  <c r="H17" i="176"/>
  <c r="D18" i="175"/>
  <c r="H17" i="175"/>
  <c r="D18" i="174"/>
  <c r="H17" i="174"/>
  <c r="D18" i="173"/>
  <c r="H17" i="173"/>
  <c r="D18" i="172"/>
  <c r="H17" i="172"/>
  <c r="D18" i="171"/>
  <c r="H17" i="171"/>
  <c r="D18" i="170"/>
  <c r="H17" i="170"/>
  <c r="D18" i="169"/>
  <c r="H17" i="169"/>
  <c r="D18" i="168"/>
  <c r="H17" i="168"/>
  <c r="D18" i="167"/>
  <c r="H17" i="167"/>
  <c r="D18" i="166"/>
  <c r="H17" i="166"/>
  <c r="D18" i="165"/>
  <c r="H17" i="165"/>
  <c r="D18" i="164"/>
  <c r="H17" i="164"/>
  <c r="D18" i="163"/>
  <c r="H17" i="163"/>
  <c r="D18" i="162"/>
  <c r="H17" i="162"/>
  <c r="D18" i="161"/>
  <c r="H17" i="161"/>
  <c r="D18" i="160"/>
  <c r="H17" i="160"/>
  <c r="D18" i="119"/>
  <c r="H17" i="119"/>
  <c r="C15" i="119"/>
  <c r="D18" i="118"/>
  <c r="H17" i="118"/>
  <c r="D18" i="117"/>
  <c r="H17" i="117"/>
  <c r="D18" i="116"/>
  <c r="H17" i="116"/>
  <c r="D18" i="115"/>
  <c r="H17" i="115"/>
  <c r="D18" i="114"/>
  <c r="H17" i="114"/>
  <c r="D18" i="113"/>
  <c r="H17" i="113"/>
  <c r="D18" i="112"/>
  <c r="H17" i="112"/>
  <c r="D18" i="159"/>
  <c r="H17" i="159"/>
  <c r="D18" i="158"/>
  <c r="H17" i="158"/>
  <c r="D18" i="157"/>
  <c r="H17" i="157"/>
  <c r="D18" i="156"/>
  <c r="H17" i="156"/>
  <c r="D18" i="155"/>
  <c r="H17" i="155"/>
  <c r="D18" i="154"/>
  <c r="H17" i="154"/>
  <c r="D18" i="153"/>
  <c r="H17" i="153"/>
  <c r="D18" i="152"/>
  <c r="H17" i="152"/>
  <c r="D18" i="151"/>
  <c r="H17" i="151"/>
  <c r="D18" i="150"/>
  <c r="H17" i="150"/>
  <c r="D18" i="149"/>
  <c r="H17" i="149"/>
  <c r="D18" i="148"/>
  <c r="H17" i="148"/>
  <c r="D18" i="147"/>
  <c r="H17" i="147"/>
  <c r="D18" i="146"/>
  <c r="H17" i="146"/>
  <c r="D18" i="145"/>
  <c r="H17" i="145"/>
  <c r="D18" i="144"/>
  <c r="H17" i="144"/>
  <c r="D18" i="143"/>
  <c r="H17" i="143"/>
  <c r="D18" i="142"/>
  <c r="H17" i="142"/>
  <c r="D18" i="141"/>
  <c r="H17" i="141"/>
  <c r="D18" i="140"/>
  <c r="H17" i="140"/>
  <c r="D18" i="139"/>
  <c r="H17" i="139"/>
  <c r="D18" i="138"/>
  <c r="H17" i="138"/>
  <c r="D18" i="137"/>
  <c r="H17" i="137"/>
  <c r="D18" i="136"/>
  <c r="H17" i="136"/>
  <c r="D18" i="135"/>
  <c r="H17" i="135"/>
  <c r="D18" i="134"/>
  <c r="H17" i="134"/>
  <c r="D18" i="133"/>
  <c r="H17" i="133"/>
  <c r="D18" i="132"/>
  <c r="H17" i="132"/>
  <c r="D18" i="131"/>
  <c r="H17" i="131"/>
  <c r="D18" i="130"/>
  <c r="H17" i="130"/>
  <c r="D18" i="129"/>
  <c r="H17" i="129"/>
  <c r="D18" i="128"/>
  <c r="H17" i="128"/>
  <c r="D18" i="127"/>
  <c r="H17" i="127"/>
  <c r="D18" i="126"/>
  <c r="H17" i="126"/>
  <c r="D18" i="125"/>
  <c r="H17" i="125"/>
  <c r="D18" i="124"/>
  <c r="H17" i="124"/>
  <c r="D18" i="123"/>
  <c r="H17" i="123"/>
  <c r="D18" i="122"/>
  <c r="H17" i="122"/>
  <c r="D18" i="121"/>
  <c r="H17" i="121"/>
  <c r="D18" i="120"/>
  <c r="H17" i="120"/>
  <c r="D18" i="110"/>
  <c r="H17" i="110"/>
  <c r="D18" i="109"/>
  <c r="H17" i="109"/>
  <c r="C15" i="109"/>
  <c r="D18" i="108"/>
  <c r="H17" i="108"/>
  <c r="D18" i="107"/>
  <c r="H17" i="107"/>
  <c r="C15" i="107"/>
  <c r="H16" i="106"/>
  <c r="C15" i="106" s="1"/>
  <c r="D17" i="106"/>
  <c r="D18" i="105"/>
  <c r="H17" i="105"/>
  <c r="C16" i="105" s="1"/>
  <c r="D17" i="104"/>
  <c r="H16" i="104"/>
  <c r="C15" i="104" s="1"/>
  <c r="D18" i="103"/>
  <c r="H17" i="103"/>
  <c r="C16" i="103" s="1"/>
  <c r="H18" i="199" l="1"/>
  <c r="D19" i="199"/>
  <c r="C16" i="199"/>
  <c r="D19" i="198"/>
  <c r="H18" i="198"/>
  <c r="C16" i="198"/>
  <c r="D19" i="197"/>
  <c r="H18" i="197"/>
  <c r="C16" i="197"/>
  <c r="D19" i="196"/>
  <c r="H18" i="196"/>
  <c r="C16" i="196"/>
  <c r="D19" i="195"/>
  <c r="H18" i="195"/>
  <c r="C16" i="195"/>
  <c r="D19" i="194"/>
  <c r="H18" i="194"/>
  <c r="C16" i="194"/>
  <c r="D19" i="193"/>
  <c r="H18" i="193"/>
  <c r="C16" i="193"/>
  <c r="D19" i="192"/>
  <c r="H18" i="192"/>
  <c r="C16" i="192"/>
  <c r="H18" i="191"/>
  <c r="D19" i="191"/>
  <c r="C16" i="191"/>
  <c r="D19" i="190"/>
  <c r="H18" i="190"/>
  <c r="C16" i="190"/>
  <c r="D19" i="189"/>
  <c r="H18" i="189"/>
  <c r="C16" i="189"/>
  <c r="H18" i="188"/>
  <c r="D19" i="188"/>
  <c r="C16" i="188"/>
  <c r="D19" i="187"/>
  <c r="H18" i="187"/>
  <c r="C16" i="187"/>
  <c r="D19" i="186"/>
  <c r="H18" i="186"/>
  <c r="C16" i="186"/>
  <c r="D18" i="185"/>
  <c r="H17" i="185"/>
  <c r="D19" i="184"/>
  <c r="H18" i="184"/>
  <c r="C16" i="184"/>
  <c r="D19" i="183"/>
  <c r="H18" i="183"/>
  <c r="C16" i="183"/>
  <c r="D19" i="182"/>
  <c r="H18" i="182"/>
  <c r="C16" i="182"/>
  <c r="D19" i="181"/>
  <c r="H18" i="181"/>
  <c r="C16" i="181"/>
  <c r="D19" i="180"/>
  <c r="H18" i="180"/>
  <c r="C16" i="180"/>
  <c r="D19" i="179"/>
  <c r="H18" i="179"/>
  <c r="C16" i="179"/>
  <c r="D19" i="178"/>
  <c r="H18" i="178"/>
  <c r="C16" i="178"/>
  <c r="D19" i="177"/>
  <c r="H18" i="177"/>
  <c r="C16" i="177"/>
  <c r="D19" i="176"/>
  <c r="H18" i="176"/>
  <c r="C16" i="176"/>
  <c r="H18" i="175"/>
  <c r="D19" i="175"/>
  <c r="C16" i="175"/>
  <c r="D19" i="174"/>
  <c r="H18" i="174"/>
  <c r="C16" i="174"/>
  <c r="D19" i="173"/>
  <c r="H18" i="173"/>
  <c r="C16" i="173"/>
  <c r="D19" i="172"/>
  <c r="H18" i="172"/>
  <c r="C16" i="172"/>
  <c r="D19" i="171"/>
  <c r="H18" i="171"/>
  <c r="C16" i="171"/>
  <c r="D19" i="170"/>
  <c r="H18" i="170"/>
  <c r="C16" i="170"/>
  <c r="D19" i="169"/>
  <c r="H18" i="169"/>
  <c r="C16" i="169"/>
  <c r="D19" i="168"/>
  <c r="H18" i="168"/>
  <c r="C16" i="168"/>
  <c r="D19" i="167"/>
  <c r="H18" i="167"/>
  <c r="C16" i="167"/>
  <c r="D19" i="166"/>
  <c r="H18" i="166"/>
  <c r="C16" i="166"/>
  <c r="D19" i="165"/>
  <c r="H18" i="165"/>
  <c r="C16" i="165"/>
  <c r="D19" i="164"/>
  <c r="H18" i="164"/>
  <c r="C16" i="164"/>
  <c r="D19" i="163"/>
  <c r="H18" i="163"/>
  <c r="C16" i="163"/>
  <c r="D19" i="162"/>
  <c r="H18" i="162"/>
  <c r="C16" i="162"/>
  <c r="H18" i="161"/>
  <c r="D19" i="161"/>
  <c r="C16" i="161"/>
  <c r="D19" i="160"/>
  <c r="H18" i="160"/>
  <c r="C16" i="160"/>
  <c r="D19" i="119"/>
  <c r="H18" i="119"/>
  <c r="C16" i="119"/>
  <c r="D19" i="118"/>
  <c r="H18" i="118"/>
  <c r="C16" i="118"/>
  <c r="D19" i="117"/>
  <c r="H18" i="117"/>
  <c r="C16" i="117"/>
  <c r="H18" i="116"/>
  <c r="D19" i="116"/>
  <c r="C16" i="116"/>
  <c r="H18" i="115"/>
  <c r="D19" i="115"/>
  <c r="C16" i="115"/>
  <c r="H18" i="114"/>
  <c r="D19" i="114"/>
  <c r="C16" i="114"/>
  <c r="D19" i="113"/>
  <c r="H18" i="113"/>
  <c r="C16" i="113"/>
  <c r="D19" i="112"/>
  <c r="H18" i="112"/>
  <c r="C16" i="112"/>
  <c r="D19" i="159"/>
  <c r="H18" i="159"/>
  <c r="C16" i="159"/>
  <c r="D19" i="158"/>
  <c r="H18" i="158"/>
  <c r="C16" i="158"/>
  <c r="D19" i="157"/>
  <c r="H18" i="157"/>
  <c r="C16" i="157"/>
  <c r="D19" i="156"/>
  <c r="H18" i="156"/>
  <c r="C16" i="156"/>
  <c r="D19" i="155"/>
  <c r="H18" i="155"/>
  <c r="C16" i="155"/>
  <c r="D19" i="154"/>
  <c r="H18" i="154"/>
  <c r="C16" i="154"/>
  <c r="D19" i="153"/>
  <c r="H18" i="153"/>
  <c r="C16" i="153"/>
  <c r="D19" i="152"/>
  <c r="H18" i="152"/>
  <c r="C16" i="152"/>
  <c r="H18" i="151"/>
  <c r="D19" i="151"/>
  <c r="C16" i="151"/>
  <c r="D19" i="150"/>
  <c r="H18" i="150"/>
  <c r="C16" i="150"/>
  <c r="D19" i="149"/>
  <c r="H18" i="149"/>
  <c r="C16" i="149"/>
  <c r="D19" i="148"/>
  <c r="H18" i="148"/>
  <c r="C16" i="148"/>
  <c r="H18" i="147"/>
  <c r="D19" i="147"/>
  <c r="C16" i="147"/>
  <c r="D19" i="146"/>
  <c r="H18" i="146"/>
  <c r="C16" i="146"/>
  <c r="D19" i="145"/>
  <c r="H18" i="145"/>
  <c r="C16" i="145"/>
  <c r="D19" i="144"/>
  <c r="H18" i="144"/>
  <c r="C16" i="144"/>
  <c r="H18" i="143"/>
  <c r="D19" i="143"/>
  <c r="C16" i="143"/>
  <c r="H18" i="142"/>
  <c r="D19" i="142"/>
  <c r="C16" i="142"/>
  <c r="D19" i="141"/>
  <c r="H18" i="141"/>
  <c r="C16" i="141"/>
  <c r="H18" i="140"/>
  <c r="D19" i="140"/>
  <c r="C16" i="140"/>
  <c r="D19" i="139"/>
  <c r="H18" i="139"/>
  <c r="C16" i="139"/>
  <c r="D19" i="138"/>
  <c r="H18" i="138"/>
  <c r="C16" i="138"/>
  <c r="H18" i="137"/>
  <c r="D19" i="137"/>
  <c r="C16" i="137"/>
  <c r="D19" i="136"/>
  <c r="H18" i="136"/>
  <c r="C16" i="136"/>
  <c r="D19" i="135"/>
  <c r="H18" i="135"/>
  <c r="C16" i="135"/>
  <c r="H18" i="134"/>
  <c r="D19" i="134"/>
  <c r="C16" i="134"/>
  <c r="D19" i="133"/>
  <c r="H18" i="133"/>
  <c r="C16" i="133"/>
  <c r="D19" i="132"/>
  <c r="H18" i="132"/>
  <c r="C16" i="132"/>
  <c r="H18" i="131"/>
  <c r="D19" i="131"/>
  <c r="C16" i="131"/>
  <c r="D19" i="130"/>
  <c r="H18" i="130"/>
  <c r="C16" i="130"/>
  <c r="D19" i="129"/>
  <c r="H18" i="129"/>
  <c r="C16" i="129"/>
  <c r="D19" i="128"/>
  <c r="H18" i="128"/>
  <c r="C16" i="128"/>
  <c r="D19" i="127"/>
  <c r="H18" i="127"/>
  <c r="C16" i="127"/>
  <c r="D19" i="126"/>
  <c r="H18" i="126"/>
  <c r="C16" i="126"/>
  <c r="D19" i="125"/>
  <c r="H18" i="125"/>
  <c r="C16" i="125"/>
  <c r="H18" i="124"/>
  <c r="D19" i="124"/>
  <c r="C16" i="124"/>
  <c r="D19" i="123"/>
  <c r="H18" i="123"/>
  <c r="C16" i="123"/>
  <c r="D19" i="122"/>
  <c r="H18" i="122"/>
  <c r="C16" i="122"/>
  <c r="D19" i="121"/>
  <c r="H18" i="121"/>
  <c r="C16" i="121"/>
  <c r="D19" i="120"/>
  <c r="H18" i="120"/>
  <c r="C16" i="120"/>
  <c r="H18" i="110"/>
  <c r="D19" i="110"/>
  <c r="C16" i="110"/>
  <c r="H18" i="109"/>
  <c r="D19" i="109"/>
  <c r="C16" i="109"/>
  <c r="D19" i="108"/>
  <c r="H18" i="108"/>
  <c r="C16" i="108"/>
  <c r="D19" i="107"/>
  <c r="H18" i="107"/>
  <c r="C16" i="107"/>
  <c r="D18" i="106"/>
  <c r="H17" i="106"/>
  <c r="C16" i="106" s="1"/>
  <c r="H18" i="105"/>
  <c r="D19" i="105"/>
  <c r="D18" i="104"/>
  <c r="H17" i="104"/>
  <c r="D19" i="103"/>
  <c r="H18" i="103"/>
  <c r="D20" i="199" l="1"/>
  <c r="H19" i="199"/>
  <c r="C18" i="199" s="1"/>
  <c r="C17" i="199"/>
  <c r="D20" i="198"/>
  <c r="H19" i="198"/>
  <c r="C17" i="198"/>
  <c r="D20" i="197"/>
  <c r="H19" i="197"/>
  <c r="C17" i="197"/>
  <c r="D20" i="196"/>
  <c r="H19" i="196"/>
  <c r="C17" i="196"/>
  <c r="D20" i="195"/>
  <c r="H19" i="195"/>
  <c r="C17" i="195"/>
  <c r="D20" i="194"/>
  <c r="H19" i="194"/>
  <c r="C17" i="194"/>
  <c r="D20" i="193"/>
  <c r="H19" i="193"/>
  <c r="C17" i="193"/>
  <c r="D20" i="192"/>
  <c r="H19" i="192"/>
  <c r="C17" i="192"/>
  <c r="D20" i="191"/>
  <c r="H19" i="191"/>
  <c r="C18" i="191" s="1"/>
  <c r="C17" i="191"/>
  <c r="D20" i="190"/>
  <c r="H19" i="190"/>
  <c r="C17" i="190"/>
  <c r="D20" i="189"/>
  <c r="H19" i="189"/>
  <c r="C17" i="189"/>
  <c r="D20" i="188"/>
  <c r="H19" i="188"/>
  <c r="C18" i="188" s="1"/>
  <c r="C17" i="188"/>
  <c r="D20" i="187"/>
  <c r="H19" i="187"/>
  <c r="C17" i="187"/>
  <c r="D20" i="186"/>
  <c r="H19" i="186"/>
  <c r="C17" i="186"/>
  <c r="D19" i="185"/>
  <c r="H18" i="185"/>
  <c r="C16" i="185"/>
  <c r="D20" i="184"/>
  <c r="H19" i="184"/>
  <c r="C17" i="184"/>
  <c r="D20" i="183"/>
  <c r="H19" i="183"/>
  <c r="C17" i="183"/>
  <c r="D20" i="182"/>
  <c r="H19" i="182"/>
  <c r="C17" i="182"/>
  <c r="D20" i="181"/>
  <c r="H19" i="181"/>
  <c r="C17" i="181"/>
  <c r="D20" i="180"/>
  <c r="H19" i="180"/>
  <c r="C17" i="180"/>
  <c r="D20" i="179"/>
  <c r="H19" i="179"/>
  <c r="C17" i="179"/>
  <c r="D20" i="178"/>
  <c r="H19" i="178"/>
  <c r="C17" i="178"/>
  <c r="D20" i="177"/>
  <c r="H19" i="177"/>
  <c r="C17" i="177"/>
  <c r="D20" i="176"/>
  <c r="H19" i="176"/>
  <c r="C17" i="176"/>
  <c r="D20" i="175"/>
  <c r="H19" i="175"/>
  <c r="C18" i="175" s="1"/>
  <c r="C17" i="175"/>
  <c r="D20" i="174"/>
  <c r="H19" i="174"/>
  <c r="C17" i="174"/>
  <c r="D20" i="173"/>
  <c r="H19" i="173"/>
  <c r="C17" i="173"/>
  <c r="D20" i="172"/>
  <c r="H19" i="172"/>
  <c r="C17" i="172"/>
  <c r="D20" i="171"/>
  <c r="H19" i="171"/>
  <c r="C17" i="171"/>
  <c r="D20" i="170"/>
  <c r="H19" i="170"/>
  <c r="C17" i="170"/>
  <c r="D20" i="169"/>
  <c r="H19" i="169"/>
  <c r="C17" i="169"/>
  <c r="D20" i="168"/>
  <c r="H19" i="168"/>
  <c r="C17" i="168"/>
  <c r="D20" i="167"/>
  <c r="H19" i="167"/>
  <c r="C17" i="167"/>
  <c r="D20" i="166"/>
  <c r="H19" i="166"/>
  <c r="C17" i="166"/>
  <c r="D20" i="165"/>
  <c r="H19" i="165"/>
  <c r="C17" i="165"/>
  <c r="D20" i="164"/>
  <c r="H19" i="164"/>
  <c r="C17" i="164"/>
  <c r="D20" i="163"/>
  <c r="H19" i="163"/>
  <c r="C17" i="163"/>
  <c r="D20" i="162"/>
  <c r="H19" i="162"/>
  <c r="C17" i="162"/>
  <c r="D20" i="161"/>
  <c r="H19" i="161"/>
  <c r="C18" i="161" s="1"/>
  <c r="C17" i="161"/>
  <c r="D20" i="160"/>
  <c r="H19" i="160"/>
  <c r="C17" i="160"/>
  <c r="D20" i="119"/>
  <c r="H19" i="119"/>
  <c r="C17" i="119"/>
  <c r="D20" i="118"/>
  <c r="H19" i="118"/>
  <c r="C17" i="118"/>
  <c r="D20" i="117"/>
  <c r="H19" i="117"/>
  <c r="C17" i="117"/>
  <c r="D20" i="116"/>
  <c r="H19" i="116"/>
  <c r="C18" i="116" s="1"/>
  <c r="C17" i="116"/>
  <c r="D20" i="115"/>
  <c r="H19" i="115"/>
  <c r="C18" i="115" s="1"/>
  <c r="C17" i="115"/>
  <c r="D20" i="114"/>
  <c r="H19" i="114"/>
  <c r="C18" i="114" s="1"/>
  <c r="C17" i="114"/>
  <c r="D20" i="113"/>
  <c r="H19" i="113"/>
  <c r="C17" i="113"/>
  <c r="D20" i="112"/>
  <c r="H19" i="112"/>
  <c r="C17" i="112"/>
  <c r="D20" i="159"/>
  <c r="H19" i="159"/>
  <c r="C17" i="159"/>
  <c r="D20" i="158"/>
  <c r="H19" i="158"/>
  <c r="C17" i="158"/>
  <c r="D20" i="157"/>
  <c r="H19" i="157"/>
  <c r="C17" i="157"/>
  <c r="D20" i="156"/>
  <c r="H19" i="156"/>
  <c r="C17" i="156"/>
  <c r="D20" i="155"/>
  <c r="H19" i="155"/>
  <c r="C17" i="155"/>
  <c r="D20" i="154"/>
  <c r="H19" i="154"/>
  <c r="C17" i="154"/>
  <c r="D20" i="153"/>
  <c r="H19" i="153"/>
  <c r="C17" i="153"/>
  <c r="D20" i="152"/>
  <c r="H19" i="152"/>
  <c r="C17" i="152"/>
  <c r="D20" i="151"/>
  <c r="H19" i="151"/>
  <c r="C18" i="151" s="1"/>
  <c r="C17" i="151"/>
  <c r="D20" i="150"/>
  <c r="H19" i="150"/>
  <c r="C17" i="150"/>
  <c r="D20" i="149"/>
  <c r="H19" i="149"/>
  <c r="C17" i="149"/>
  <c r="D20" i="148"/>
  <c r="H19" i="148"/>
  <c r="C17" i="148"/>
  <c r="D20" i="147"/>
  <c r="H19" i="147"/>
  <c r="C18" i="147" s="1"/>
  <c r="C17" i="147"/>
  <c r="D20" i="146"/>
  <c r="H19" i="146"/>
  <c r="C17" i="146"/>
  <c r="D20" i="145"/>
  <c r="H19" i="145"/>
  <c r="C17" i="145"/>
  <c r="D20" i="144"/>
  <c r="H19" i="144"/>
  <c r="C17" i="144"/>
  <c r="D20" i="143"/>
  <c r="H19" i="143"/>
  <c r="C18" i="143" s="1"/>
  <c r="C17" i="143"/>
  <c r="D20" i="142"/>
  <c r="H19" i="142"/>
  <c r="C18" i="142" s="1"/>
  <c r="C17" i="142"/>
  <c r="D20" i="141"/>
  <c r="H19" i="141"/>
  <c r="C17" i="141"/>
  <c r="D20" i="140"/>
  <c r="H19" i="140"/>
  <c r="C18" i="140" s="1"/>
  <c r="C17" i="140"/>
  <c r="D20" i="139"/>
  <c r="H19" i="139"/>
  <c r="C17" i="139"/>
  <c r="D20" i="138"/>
  <c r="H19" i="138"/>
  <c r="C17" i="138"/>
  <c r="D20" i="137"/>
  <c r="H19" i="137"/>
  <c r="C18" i="137" s="1"/>
  <c r="C17" i="137"/>
  <c r="D20" i="136"/>
  <c r="H19" i="136"/>
  <c r="C17" i="136"/>
  <c r="D20" i="135"/>
  <c r="H19" i="135"/>
  <c r="C17" i="135"/>
  <c r="D20" i="134"/>
  <c r="H19" i="134"/>
  <c r="C18" i="134" s="1"/>
  <c r="C17" i="134"/>
  <c r="D20" i="133"/>
  <c r="H19" i="133"/>
  <c r="C17" i="133"/>
  <c r="D20" i="132"/>
  <c r="H19" i="132"/>
  <c r="C17" i="132"/>
  <c r="D20" i="131"/>
  <c r="H19" i="131"/>
  <c r="C18" i="131" s="1"/>
  <c r="C17" i="131"/>
  <c r="D20" i="130"/>
  <c r="H19" i="130"/>
  <c r="C17" i="130"/>
  <c r="D20" i="129"/>
  <c r="H19" i="129"/>
  <c r="C17" i="129"/>
  <c r="D20" i="128"/>
  <c r="H19" i="128"/>
  <c r="C17" i="128"/>
  <c r="D20" i="127"/>
  <c r="H19" i="127"/>
  <c r="C17" i="127"/>
  <c r="D20" i="126"/>
  <c r="H19" i="126"/>
  <c r="C17" i="126"/>
  <c r="D20" i="125"/>
  <c r="H19" i="125"/>
  <c r="C17" i="125"/>
  <c r="D20" i="124"/>
  <c r="H19" i="124"/>
  <c r="C18" i="124" s="1"/>
  <c r="C17" i="124"/>
  <c r="D20" i="123"/>
  <c r="H19" i="123"/>
  <c r="C17" i="123"/>
  <c r="D20" i="122"/>
  <c r="H19" i="122"/>
  <c r="C17" i="122"/>
  <c r="D20" i="121"/>
  <c r="H19" i="121"/>
  <c r="C17" i="121"/>
  <c r="D20" i="120"/>
  <c r="H19" i="120"/>
  <c r="C17" i="120"/>
  <c r="D20" i="110"/>
  <c r="H19" i="110"/>
  <c r="C18" i="110" s="1"/>
  <c r="C17" i="110"/>
  <c r="D20" i="109"/>
  <c r="H19" i="109"/>
  <c r="C18" i="109" s="1"/>
  <c r="C17" i="109"/>
  <c r="D20" i="108"/>
  <c r="H19" i="108"/>
  <c r="C17" i="108"/>
  <c r="D20" i="107"/>
  <c r="H19" i="107"/>
  <c r="C17" i="107"/>
  <c r="H18" i="106"/>
  <c r="D19" i="106"/>
  <c r="D20" i="105"/>
  <c r="H19" i="105"/>
  <c r="C18" i="105" s="1"/>
  <c r="C17" i="105"/>
  <c r="D19" i="104"/>
  <c r="H18" i="104"/>
  <c r="C16" i="104"/>
  <c r="D20" i="103"/>
  <c r="H19" i="103"/>
  <c r="C17" i="103"/>
  <c r="D21" i="199" l="1"/>
  <c r="H20" i="199"/>
  <c r="H20" i="198"/>
  <c r="D21" i="198"/>
  <c r="C18" i="198"/>
  <c r="D21" i="197"/>
  <c r="H20" i="197"/>
  <c r="C18" i="197"/>
  <c r="D21" i="196"/>
  <c r="H20" i="196"/>
  <c r="C18" i="196"/>
  <c r="D21" i="195"/>
  <c r="H20" i="195"/>
  <c r="C18" i="195"/>
  <c r="D21" i="194"/>
  <c r="H20" i="194"/>
  <c r="C18" i="194"/>
  <c r="D21" i="193"/>
  <c r="H20" i="193"/>
  <c r="C18" i="193"/>
  <c r="H20" i="192"/>
  <c r="D21" i="192"/>
  <c r="C18" i="192"/>
  <c r="D21" i="191"/>
  <c r="H20" i="191"/>
  <c r="D21" i="190"/>
  <c r="H20" i="190"/>
  <c r="C18" i="190"/>
  <c r="D21" i="189"/>
  <c r="H20" i="189"/>
  <c r="C18" i="189"/>
  <c r="D21" i="188"/>
  <c r="H20" i="188"/>
  <c r="D21" i="187"/>
  <c r="H20" i="187"/>
  <c r="C18" i="187"/>
  <c r="D21" i="186"/>
  <c r="H20" i="186"/>
  <c r="C18" i="186"/>
  <c r="D20" i="185"/>
  <c r="H19" i="185"/>
  <c r="C17" i="185"/>
  <c r="D21" i="184"/>
  <c r="H20" i="184"/>
  <c r="C18" i="184"/>
  <c r="D21" i="183"/>
  <c r="H20" i="183"/>
  <c r="C18" i="183"/>
  <c r="D21" i="182"/>
  <c r="H20" i="182"/>
  <c r="C18" i="182"/>
  <c r="D21" i="181"/>
  <c r="H20" i="181"/>
  <c r="C18" i="181"/>
  <c r="H20" i="180"/>
  <c r="D21" i="180"/>
  <c r="C18" i="180"/>
  <c r="D21" i="179"/>
  <c r="H20" i="179"/>
  <c r="C18" i="179"/>
  <c r="D21" i="178"/>
  <c r="H20" i="178"/>
  <c r="C18" i="178"/>
  <c r="D21" i="177"/>
  <c r="H20" i="177"/>
  <c r="C18" i="177"/>
  <c r="D21" i="176"/>
  <c r="H20" i="176"/>
  <c r="C18" i="176"/>
  <c r="D21" i="175"/>
  <c r="H20" i="175"/>
  <c r="D21" i="174"/>
  <c r="H20" i="174"/>
  <c r="C18" i="174"/>
  <c r="D21" i="173"/>
  <c r="H20" i="173"/>
  <c r="C18" i="173"/>
  <c r="D21" i="172"/>
  <c r="H20" i="172"/>
  <c r="C18" i="172"/>
  <c r="H20" i="171"/>
  <c r="D21" i="171"/>
  <c r="C18" i="171"/>
  <c r="H20" i="170"/>
  <c r="D21" i="170"/>
  <c r="C18" i="170"/>
  <c r="D21" i="169"/>
  <c r="H20" i="169"/>
  <c r="C18" i="169"/>
  <c r="H20" i="168"/>
  <c r="D21" i="168"/>
  <c r="C18" i="168"/>
  <c r="H20" i="167"/>
  <c r="D21" i="167"/>
  <c r="C18" i="167"/>
  <c r="D21" i="166"/>
  <c r="H20" i="166"/>
  <c r="C18" i="166"/>
  <c r="D21" i="165"/>
  <c r="H20" i="165"/>
  <c r="C18" i="165"/>
  <c r="D21" i="164"/>
  <c r="H20" i="164"/>
  <c r="C18" i="164"/>
  <c r="D21" i="163"/>
  <c r="H20" i="163"/>
  <c r="C18" i="163"/>
  <c r="D21" i="162"/>
  <c r="H20" i="162"/>
  <c r="C18" i="162"/>
  <c r="D21" i="161"/>
  <c r="H20" i="161"/>
  <c r="H20" i="160"/>
  <c r="D21" i="160"/>
  <c r="C18" i="160"/>
  <c r="H20" i="119"/>
  <c r="D21" i="119"/>
  <c r="C18" i="119"/>
  <c r="D21" i="118"/>
  <c r="H20" i="118"/>
  <c r="C18" i="118"/>
  <c r="H20" i="117"/>
  <c r="D21" i="117"/>
  <c r="C18" i="117"/>
  <c r="D21" i="116"/>
  <c r="H20" i="116"/>
  <c r="D21" i="115"/>
  <c r="H20" i="115"/>
  <c r="D21" i="114"/>
  <c r="H20" i="114"/>
  <c r="D21" i="113"/>
  <c r="H20" i="113"/>
  <c r="C18" i="113"/>
  <c r="D21" i="112"/>
  <c r="H20" i="112"/>
  <c r="C18" i="112"/>
  <c r="D21" i="159"/>
  <c r="H20" i="159"/>
  <c r="C18" i="159"/>
  <c r="H20" i="158"/>
  <c r="D21" i="158"/>
  <c r="C18" i="158"/>
  <c r="D21" i="157"/>
  <c r="H20" i="157"/>
  <c r="C18" i="157"/>
  <c r="D21" i="156"/>
  <c r="H20" i="156"/>
  <c r="C18" i="156"/>
  <c r="D21" i="155"/>
  <c r="H20" i="155"/>
  <c r="C18" i="155"/>
  <c r="D21" i="154"/>
  <c r="H20" i="154"/>
  <c r="C18" i="154"/>
  <c r="H20" i="153"/>
  <c r="D21" i="153"/>
  <c r="C18" i="153"/>
  <c r="D21" i="152"/>
  <c r="H20" i="152"/>
  <c r="C18" i="152"/>
  <c r="D21" i="151"/>
  <c r="H20" i="151"/>
  <c r="H20" i="150"/>
  <c r="D21" i="150"/>
  <c r="C18" i="150"/>
  <c r="H20" i="149"/>
  <c r="D21" i="149"/>
  <c r="C18" i="149"/>
  <c r="D21" i="148"/>
  <c r="H20" i="148"/>
  <c r="C18" i="148"/>
  <c r="H20" i="147"/>
  <c r="D21" i="147"/>
  <c r="H20" i="146"/>
  <c r="D21" i="146"/>
  <c r="C18" i="146"/>
  <c r="H20" i="145"/>
  <c r="D21" i="145"/>
  <c r="C18" i="145"/>
  <c r="D21" i="144"/>
  <c r="H20" i="144"/>
  <c r="C18" i="144"/>
  <c r="H20" i="143"/>
  <c r="D21" i="143"/>
  <c r="D21" i="142"/>
  <c r="H20" i="142"/>
  <c r="D21" i="141"/>
  <c r="H20" i="141"/>
  <c r="C18" i="141"/>
  <c r="D21" i="140"/>
  <c r="H20" i="140"/>
  <c r="H20" i="139"/>
  <c r="D21" i="139"/>
  <c r="C18" i="139"/>
  <c r="D21" i="138"/>
  <c r="H20" i="138"/>
  <c r="C18" i="138"/>
  <c r="H20" i="137"/>
  <c r="D21" i="137"/>
  <c r="D21" i="136"/>
  <c r="H20" i="136"/>
  <c r="C18" i="136"/>
  <c r="D21" i="135"/>
  <c r="H20" i="135"/>
  <c r="C18" i="135"/>
  <c r="D21" i="134"/>
  <c r="H20" i="134"/>
  <c r="D21" i="133"/>
  <c r="H20" i="133"/>
  <c r="C18" i="133"/>
  <c r="D21" i="132"/>
  <c r="H20" i="132"/>
  <c r="C18" i="132"/>
  <c r="D21" i="131"/>
  <c r="H20" i="131"/>
  <c r="D21" i="130"/>
  <c r="H20" i="130"/>
  <c r="C19" i="130" s="1"/>
  <c r="C18" i="130"/>
  <c r="D21" i="129"/>
  <c r="H20" i="129"/>
  <c r="C18" i="129"/>
  <c r="H20" i="128"/>
  <c r="D21" i="128"/>
  <c r="C18" i="128"/>
  <c r="D21" i="127"/>
  <c r="H20" i="127"/>
  <c r="C18" i="127"/>
  <c r="D21" i="126"/>
  <c r="H20" i="126"/>
  <c r="C18" i="126"/>
  <c r="D21" i="125"/>
  <c r="H20" i="125"/>
  <c r="C18" i="125"/>
  <c r="D21" i="124"/>
  <c r="H20" i="124"/>
  <c r="D21" i="123"/>
  <c r="H20" i="123"/>
  <c r="C18" i="123"/>
  <c r="D21" i="122"/>
  <c r="H20" i="122"/>
  <c r="C18" i="122"/>
  <c r="D21" i="121"/>
  <c r="H20" i="121"/>
  <c r="C18" i="121"/>
  <c r="D21" i="120"/>
  <c r="H20" i="120"/>
  <c r="C18" i="120"/>
  <c r="D21" i="110"/>
  <c r="H20" i="110"/>
  <c r="H20" i="109"/>
  <c r="D21" i="109"/>
  <c r="D21" i="108"/>
  <c r="H20" i="108"/>
  <c r="C18" i="108"/>
  <c r="H20" i="107"/>
  <c r="D21" i="107"/>
  <c r="C18" i="107"/>
  <c r="D20" i="106"/>
  <c r="H19" i="106"/>
  <c r="C18" i="106" s="1"/>
  <c r="C17" i="106"/>
  <c r="D21" i="105"/>
  <c r="H20" i="105"/>
  <c r="H19" i="104"/>
  <c r="D20" i="104"/>
  <c r="C17" i="104"/>
  <c r="H20" i="103"/>
  <c r="D21" i="103"/>
  <c r="C18" i="103"/>
  <c r="D22" i="199" l="1"/>
  <c r="H21" i="199"/>
  <c r="C19" i="199"/>
  <c r="D22" i="198"/>
  <c r="H21" i="198"/>
  <c r="C20" i="198" s="1"/>
  <c r="C19" i="198"/>
  <c r="D22" i="197"/>
  <c r="H21" i="197"/>
  <c r="C19" i="197"/>
  <c r="D22" i="196"/>
  <c r="H21" i="196"/>
  <c r="C19" i="196"/>
  <c r="D22" i="195"/>
  <c r="H21" i="195"/>
  <c r="C19" i="195"/>
  <c r="D22" i="194"/>
  <c r="H21" i="194"/>
  <c r="C19" i="194"/>
  <c r="D22" i="193"/>
  <c r="H21" i="193"/>
  <c r="C19" i="193"/>
  <c r="D22" i="192"/>
  <c r="H21" i="192"/>
  <c r="C20" i="192" s="1"/>
  <c r="C19" i="192"/>
  <c r="D22" i="191"/>
  <c r="H21" i="191"/>
  <c r="C19" i="191"/>
  <c r="D22" i="190"/>
  <c r="H21" i="190"/>
  <c r="C19" i="190"/>
  <c r="D22" i="189"/>
  <c r="H21" i="189"/>
  <c r="C19" i="189"/>
  <c r="D22" i="188"/>
  <c r="H21" i="188"/>
  <c r="C19" i="188"/>
  <c r="D22" i="187"/>
  <c r="H21" i="187"/>
  <c r="C19" i="187"/>
  <c r="D22" i="186"/>
  <c r="H21" i="186"/>
  <c r="C19" i="186"/>
  <c r="D21" i="185"/>
  <c r="H20" i="185"/>
  <c r="C18" i="185"/>
  <c r="D22" i="184"/>
  <c r="H21" i="184"/>
  <c r="C19" i="184"/>
  <c r="D22" i="183"/>
  <c r="H21" i="183"/>
  <c r="C19" i="183"/>
  <c r="D22" i="182"/>
  <c r="H21" i="182"/>
  <c r="C19" i="182"/>
  <c r="D22" i="181"/>
  <c r="H21" i="181"/>
  <c r="C19" i="181"/>
  <c r="D22" i="180"/>
  <c r="H21" i="180"/>
  <c r="C20" i="180" s="1"/>
  <c r="C19" i="180"/>
  <c r="D22" i="179"/>
  <c r="H21" i="179"/>
  <c r="C19" i="179"/>
  <c r="D22" i="178"/>
  <c r="H21" i="178"/>
  <c r="C19" i="178"/>
  <c r="D22" i="177"/>
  <c r="H21" i="177"/>
  <c r="C19" i="177"/>
  <c r="D22" i="176"/>
  <c r="H21" i="176"/>
  <c r="C19" i="176"/>
  <c r="D22" i="175"/>
  <c r="H21" i="175"/>
  <c r="C19" i="175"/>
  <c r="D22" i="174"/>
  <c r="H21" i="174"/>
  <c r="C19" i="174"/>
  <c r="D22" i="173"/>
  <c r="H21" i="173"/>
  <c r="C19" i="173"/>
  <c r="D22" i="172"/>
  <c r="H21" i="172"/>
  <c r="C19" i="172"/>
  <c r="D22" i="171"/>
  <c r="H21" i="171"/>
  <c r="C20" i="171" s="1"/>
  <c r="C19" i="171"/>
  <c r="D22" i="170"/>
  <c r="H21" i="170"/>
  <c r="C20" i="170" s="1"/>
  <c r="C19" i="170"/>
  <c r="D22" i="169"/>
  <c r="H21" i="169"/>
  <c r="C19" i="169"/>
  <c r="D22" i="168"/>
  <c r="H21" i="168"/>
  <c r="C20" i="168" s="1"/>
  <c r="C19" i="168"/>
  <c r="D22" i="167"/>
  <c r="H21" i="167"/>
  <c r="C20" i="167" s="1"/>
  <c r="C19" i="167"/>
  <c r="D22" i="166"/>
  <c r="H21" i="166"/>
  <c r="C19" i="166"/>
  <c r="D22" i="165"/>
  <c r="H21" i="165"/>
  <c r="C19" i="165"/>
  <c r="D22" i="164"/>
  <c r="H21" i="164"/>
  <c r="C19" i="164"/>
  <c r="D22" i="163"/>
  <c r="H21" i="163"/>
  <c r="C19" i="163"/>
  <c r="D22" i="162"/>
  <c r="H21" i="162"/>
  <c r="C19" i="162"/>
  <c r="D22" i="161"/>
  <c r="H21" i="161"/>
  <c r="C19" i="161"/>
  <c r="D22" i="160"/>
  <c r="H21" i="160"/>
  <c r="C20" i="160" s="1"/>
  <c r="C19" i="160"/>
  <c r="D22" i="119"/>
  <c r="H21" i="119"/>
  <c r="C20" i="119" s="1"/>
  <c r="C19" i="119"/>
  <c r="D22" i="118"/>
  <c r="H21" i="118"/>
  <c r="C19" i="118"/>
  <c r="D22" i="117"/>
  <c r="H21" i="117"/>
  <c r="C20" i="117" s="1"/>
  <c r="C19" i="117"/>
  <c r="D22" i="116"/>
  <c r="H21" i="116"/>
  <c r="C19" i="116"/>
  <c r="D22" i="115"/>
  <c r="H21" i="115"/>
  <c r="C19" i="115"/>
  <c r="D22" i="114"/>
  <c r="H21" i="114"/>
  <c r="C19" i="114"/>
  <c r="D22" i="113"/>
  <c r="H21" i="113"/>
  <c r="C19" i="113"/>
  <c r="D22" i="112"/>
  <c r="H21" i="112"/>
  <c r="C19" i="112"/>
  <c r="D22" i="159"/>
  <c r="H21" i="159"/>
  <c r="C19" i="159"/>
  <c r="D22" i="158"/>
  <c r="H21" i="158"/>
  <c r="C20" i="158" s="1"/>
  <c r="C19" i="158"/>
  <c r="D22" i="157"/>
  <c r="H21" i="157"/>
  <c r="C19" i="157"/>
  <c r="D22" i="156"/>
  <c r="H21" i="156"/>
  <c r="C19" i="156"/>
  <c r="D22" i="155"/>
  <c r="H21" i="155"/>
  <c r="C19" i="155"/>
  <c r="D22" i="154"/>
  <c r="H21" i="154"/>
  <c r="C19" i="154"/>
  <c r="D22" i="153"/>
  <c r="H21" i="153"/>
  <c r="C20" i="153" s="1"/>
  <c r="C19" i="153"/>
  <c r="D22" i="152"/>
  <c r="H21" i="152"/>
  <c r="C19" i="152"/>
  <c r="D22" i="151"/>
  <c r="H21" i="151"/>
  <c r="C19" i="151"/>
  <c r="D22" i="150"/>
  <c r="H21" i="150"/>
  <c r="C20" i="150" s="1"/>
  <c r="C19" i="150"/>
  <c r="D22" i="149"/>
  <c r="H21" i="149"/>
  <c r="C20" i="149" s="1"/>
  <c r="C19" i="149"/>
  <c r="D22" i="148"/>
  <c r="H21" i="148"/>
  <c r="C19" i="148"/>
  <c r="D22" i="147"/>
  <c r="H21" i="147"/>
  <c r="C20" i="147" s="1"/>
  <c r="C19" i="147"/>
  <c r="D22" i="146"/>
  <c r="H21" i="146"/>
  <c r="C20" i="146" s="1"/>
  <c r="C19" i="146"/>
  <c r="D22" i="145"/>
  <c r="H21" i="145"/>
  <c r="C20" i="145" s="1"/>
  <c r="C19" i="145"/>
  <c r="D22" i="144"/>
  <c r="H21" i="144"/>
  <c r="C19" i="144"/>
  <c r="D22" i="143"/>
  <c r="H21" i="143"/>
  <c r="C20" i="143" s="1"/>
  <c r="C19" i="143"/>
  <c r="D22" i="142"/>
  <c r="H21" i="142"/>
  <c r="C19" i="142"/>
  <c r="D22" i="141"/>
  <c r="H21" i="141"/>
  <c r="C19" i="141"/>
  <c r="D22" i="140"/>
  <c r="H21" i="140"/>
  <c r="C19" i="140"/>
  <c r="D22" i="139"/>
  <c r="H21" i="139"/>
  <c r="C20" i="139" s="1"/>
  <c r="C19" i="139"/>
  <c r="D22" i="138"/>
  <c r="H21" i="138"/>
  <c r="C19" i="138"/>
  <c r="D22" i="137"/>
  <c r="H21" i="137"/>
  <c r="C20" i="137" s="1"/>
  <c r="C19" i="137"/>
  <c r="D22" i="136"/>
  <c r="H21" i="136"/>
  <c r="C19" i="136"/>
  <c r="D22" i="135"/>
  <c r="H21" i="135"/>
  <c r="C19" i="135"/>
  <c r="D22" i="134"/>
  <c r="H21" i="134"/>
  <c r="C19" i="134"/>
  <c r="D22" i="133"/>
  <c r="H21" i="133"/>
  <c r="C19" i="133"/>
  <c r="D22" i="132"/>
  <c r="H21" i="132"/>
  <c r="C19" i="132"/>
  <c r="D22" i="131"/>
  <c r="H21" i="131"/>
  <c r="C19" i="131"/>
  <c r="D22" i="130"/>
  <c r="H21" i="130"/>
  <c r="C20" i="130" s="1"/>
  <c r="D22" i="129"/>
  <c r="H21" i="129"/>
  <c r="C19" i="129"/>
  <c r="D22" i="128"/>
  <c r="H21" i="128"/>
  <c r="C20" i="128" s="1"/>
  <c r="C19" i="128"/>
  <c r="D22" i="127"/>
  <c r="H21" i="127"/>
  <c r="C19" i="127"/>
  <c r="D22" i="126"/>
  <c r="H21" i="126"/>
  <c r="C19" i="126"/>
  <c r="D22" i="125"/>
  <c r="H21" i="125"/>
  <c r="C19" i="125"/>
  <c r="D22" i="124"/>
  <c r="H21" i="124"/>
  <c r="C19" i="124"/>
  <c r="D22" i="123"/>
  <c r="H21" i="123"/>
  <c r="C19" i="123"/>
  <c r="D22" i="122"/>
  <c r="H21" i="122"/>
  <c r="C19" i="122"/>
  <c r="D22" i="121"/>
  <c r="H21" i="121"/>
  <c r="C19" i="121"/>
  <c r="D22" i="120"/>
  <c r="H21" i="120"/>
  <c r="C19" i="120"/>
  <c r="D22" i="110"/>
  <c r="H21" i="110"/>
  <c r="C19" i="110"/>
  <c r="D22" i="109"/>
  <c r="H21" i="109"/>
  <c r="C20" i="109" s="1"/>
  <c r="C19" i="109"/>
  <c r="D22" i="108"/>
  <c r="H21" i="108"/>
  <c r="C19" i="108"/>
  <c r="D22" i="107"/>
  <c r="H21" i="107"/>
  <c r="C20" i="107" s="1"/>
  <c r="C19" i="107"/>
  <c r="D21" i="106"/>
  <c r="H20" i="106"/>
  <c r="D22" i="105"/>
  <c r="H21" i="105"/>
  <c r="C19" i="105"/>
  <c r="H20" i="104"/>
  <c r="C19" i="104" s="1"/>
  <c r="D21" i="104"/>
  <c r="C18" i="104"/>
  <c r="D22" i="103"/>
  <c r="H21" i="103"/>
  <c r="C20" i="103" s="1"/>
  <c r="C19" i="103"/>
  <c r="H22" i="199" l="1"/>
  <c r="D23" i="199"/>
  <c r="C20" i="199"/>
  <c r="H22" i="198"/>
  <c r="D23" i="198"/>
  <c r="H22" i="197"/>
  <c r="D23" i="197"/>
  <c r="C20" i="197"/>
  <c r="H22" i="196"/>
  <c r="D23" i="196"/>
  <c r="C20" i="196"/>
  <c r="H22" i="195"/>
  <c r="D23" i="195"/>
  <c r="C20" i="195"/>
  <c r="H22" i="194"/>
  <c r="D23" i="194"/>
  <c r="C20" i="194"/>
  <c r="H22" i="193"/>
  <c r="D23" i="193"/>
  <c r="C20" i="193"/>
  <c r="H22" i="192"/>
  <c r="D23" i="192"/>
  <c r="H22" i="191"/>
  <c r="C21" i="191" s="1"/>
  <c r="D23" i="191"/>
  <c r="C20" i="191"/>
  <c r="H22" i="190"/>
  <c r="D23" i="190"/>
  <c r="C20" i="190"/>
  <c r="H22" i="189"/>
  <c r="D23" i="189"/>
  <c r="C20" i="189"/>
  <c r="H22" i="188"/>
  <c r="D23" i="188"/>
  <c r="C20" i="188"/>
  <c r="H22" i="187"/>
  <c r="D23" i="187"/>
  <c r="C20" i="187"/>
  <c r="H22" i="186"/>
  <c r="D23" i="186"/>
  <c r="C20" i="186"/>
  <c r="D22" i="185"/>
  <c r="H21" i="185"/>
  <c r="C19" i="185"/>
  <c r="H22" i="184"/>
  <c r="D23" i="184"/>
  <c r="C20" i="184"/>
  <c r="H22" i="183"/>
  <c r="C21" i="183" s="1"/>
  <c r="D23" i="183"/>
  <c r="C20" i="183"/>
  <c r="H22" i="182"/>
  <c r="D23" i="182"/>
  <c r="C20" i="182"/>
  <c r="H22" i="181"/>
  <c r="D23" i="181"/>
  <c r="C20" i="181"/>
  <c r="H22" i="180"/>
  <c r="D23" i="180"/>
  <c r="H22" i="179"/>
  <c r="D23" i="179"/>
  <c r="C20" i="179"/>
  <c r="H22" i="178"/>
  <c r="D23" i="178"/>
  <c r="C20" i="178"/>
  <c r="H22" i="177"/>
  <c r="D23" i="177"/>
  <c r="C20" i="177"/>
  <c r="H22" i="176"/>
  <c r="D23" i="176"/>
  <c r="C20" i="176"/>
  <c r="H22" i="175"/>
  <c r="D23" i="175"/>
  <c r="C20" i="175"/>
  <c r="H22" i="174"/>
  <c r="D23" i="174"/>
  <c r="C20" i="174"/>
  <c r="H22" i="173"/>
  <c r="C21" i="173" s="1"/>
  <c r="D23" i="173"/>
  <c r="C20" i="173"/>
  <c r="H22" i="172"/>
  <c r="D23" i="172"/>
  <c r="C20" i="172"/>
  <c r="H22" i="171"/>
  <c r="D23" i="171"/>
  <c r="H22" i="170"/>
  <c r="D23" i="170"/>
  <c r="H22" i="169"/>
  <c r="D23" i="169"/>
  <c r="C20" i="169"/>
  <c r="H22" i="168"/>
  <c r="D23" i="168"/>
  <c r="H22" i="167"/>
  <c r="D23" i="167"/>
  <c r="H22" i="166"/>
  <c r="D23" i="166"/>
  <c r="C20" i="166"/>
  <c r="H22" i="165"/>
  <c r="D23" i="165"/>
  <c r="C20" i="165"/>
  <c r="H22" i="164"/>
  <c r="D23" i="164"/>
  <c r="C20" i="164"/>
  <c r="H22" i="163"/>
  <c r="D23" i="163"/>
  <c r="C20" i="163"/>
  <c r="H22" i="162"/>
  <c r="D23" i="162"/>
  <c r="C20" i="162"/>
  <c r="H22" i="161"/>
  <c r="D23" i="161"/>
  <c r="C20" i="161"/>
  <c r="H22" i="160"/>
  <c r="D23" i="160"/>
  <c r="H22" i="119"/>
  <c r="D23" i="119"/>
  <c r="H22" i="118"/>
  <c r="D23" i="118"/>
  <c r="C20" i="118"/>
  <c r="H22" i="117"/>
  <c r="D23" i="117"/>
  <c r="H22" i="116"/>
  <c r="D23" i="116"/>
  <c r="C20" i="116"/>
  <c r="H22" i="115"/>
  <c r="D23" i="115"/>
  <c r="C20" i="115"/>
  <c r="H22" i="114"/>
  <c r="D23" i="114"/>
  <c r="C20" i="114"/>
  <c r="H22" i="113"/>
  <c r="D23" i="113"/>
  <c r="C20" i="113"/>
  <c r="H22" i="112"/>
  <c r="D23" i="112"/>
  <c r="C20" i="112"/>
  <c r="H22" i="159"/>
  <c r="D23" i="159"/>
  <c r="C20" i="159"/>
  <c r="H22" i="158"/>
  <c r="D23" i="158"/>
  <c r="H22" i="157"/>
  <c r="C21" i="157" s="1"/>
  <c r="D23" i="157"/>
  <c r="C20" i="157"/>
  <c r="H22" i="156"/>
  <c r="D23" i="156"/>
  <c r="C20" i="156"/>
  <c r="H22" i="155"/>
  <c r="D23" i="155"/>
  <c r="C20" i="155"/>
  <c r="H22" i="154"/>
  <c r="D23" i="154"/>
  <c r="C20" i="154"/>
  <c r="H22" i="153"/>
  <c r="C21" i="153" s="1"/>
  <c r="D23" i="153"/>
  <c r="H22" i="152"/>
  <c r="D23" i="152"/>
  <c r="C20" i="152"/>
  <c r="H22" i="151"/>
  <c r="D23" i="151"/>
  <c r="C20" i="151"/>
  <c r="H22" i="150"/>
  <c r="D23" i="150"/>
  <c r="H22" i="149"/>
  <c r="D23" i="149"/>
  <c r="H22" i="148"/>
  <c r="D23" i="148"/>
  <c r="C20" i="148"/>
  <c r="H22" i="147"/>
  <c r="D23" i="147"/>
  <c r="H22" i="146"/>
  <c r="D23" i="146"/>
  <c r="H22" i="145"/>
  <c r="D23" i="145"/>
  <c r="H22" i="144"/>
  <c r="D23" i="144"/>
  <c r="C20" i="144"/>
  <c r="H22" i="143"/>
  <c r="D23" i="143"/>
  <c r="H22" i="142"/>
  <c r="D23" i="142"/>
  <c r="C20" i="142"/>
  <c r="H22" i="141"/>
  <c r="C21" i="141" s="1"/>
  <c r="D23" i="141"/>
  <c r="C20" i="141"/>
  <c r="H22" i="140"/>
  <c r="D23" i="140"/>
  <c r="C20" i="140"/>
  <c r="H22" i="139"/>
  <c r="D23" i="139"/>
  <c r="H22" i="138"/>
  <c r="D23" i="138"/>
  <c r="C20" i="138"/>
  <c r="H22" i="137"/>
  <c r="D23" i="137"/>
  <c r="H22" i="136"/>
  <c r="D23" i="136"/>
  <c r="C20" i="136"/>
  <c r="H22" i="135"/>
  <c r="D23" i="135"/>
  <c r="C20" i="135"/>
  <c r="H22" i="134"/>
  <c r="D23" i="134"/>
  <c r="C20" i="134"/>
  <c r="H22" i="133"/>
  <c r="D23" i="133"/>
  <c r="C20" i="133"/>
  <c r="H22" i="132"/>
  <c r="C21" i="132" s="1"/>
  <c r="D23" i="132"/>
  <c r="C20" i="132"/>
  <c r="H22" i="131"/>
  <c r="D23" i="131"/>
  <c r="C20" i="131"/>
  <c r="H22" i="130"/>
  <c r="D23" i="130"/>
  <c r="H22" i="129"/>
  <c r="D23" i="129"/>
  <c r="C20" i="129"/>
  <c r="H22" i="128"/>
  <c r="D23" i="128"/>
  <c r="H22" i="127"/>
  <c r="D23" i="127"/>
  <c r="C20" i="127"/>
  <c r="H22" i="126"/>
  <c r="D23" i="126"/>
  <c r="C20" i="126"/>
  <c r="H22" i="125"/>
  <c r="D23" i="125"/>
  <c r="C20" i="125"/>
  <c r="H22" i="124"/>
  <c r="D23" i="124"/>
  <c r="C20" i="124"/>
  <c r="H22" i="123"/>
  <c r="D23" i="123"/>
  <c r="C20" i="123"/>
  <c r="H22" i="122"/>
  <c r="D23" i="122"/>
  <c r="C20" i="122"/>
  <c r="H22" i="121"/>
  <c r="C21" i="121" s="1"/>
  <c r="D23" i="121"/>
  <c r="C20" i="121"/>
  <c r="H22" i="120"/>
  <c r="D23" i="120"/>
  <c r="C20" i="120"/>
  <c r="H22" i="110"/>
  <c r="D23" i="110"/>
  <c r="C20" i="110"/>
  <c r="H22" i="109"/>
  <c r="D23" i="109"/>
  <c r="H22" i="108"/>
  <c r="D23" i="108"/>
  <c r="C20" i="108"/>
  <c r="H22" i="107"/>
  <c r="D23" i="107"/>
  <c r="D22" i="106"/>
  <c r="H21" i="106"/>
  <c r="C19" i="106"/>
  <c r="H22" i="105"/>
  <c r="D23" i="105"/>
  <c r="C20" i="105"/>
  <c r="D22" i="104"/>
  <c r="H21" i="104"/>
  <c r="C20" i="104" s="1"/>
  <c r="H22" i="103"/>
  <c r="D23" i="103"/>
  <c r="D24" i="199" l="1"/>
  <c r="H23" i="199"/>
  <c r="C22" i="199"/>
  <c r="C21" i="199"/>
  <c r="D24" i="198"/>
  <c r="H23" i="198"/>
  <c r="C22" i="198"/>
  <c r="C21" i="198"/>
  <c r="D24" i="197"/>
  <c r="H23" i="197"/>
  <c r="C22" i="197"/>
  <c r="C21" i="197"/>
  <c r="D24" i="196"/>
  <c r="H23" i="196"/>
  <c r="C22" i="196"/>
  <c r="C21" i="196"/>
  <c r="D24" i="195"/>
  <c r="H23" i="195"/>
  <c r="C22" i="195"/>
  <c r="C21" i="195"/>
  <c r="D24" i="194"/>
  <c r="H23" i="194"/>
  <c r="C22" i="194"/>
  <c r="C21" i="194"/>
  <c r="D24" i="193"/>
  <c r="H23" i="193"/>
  <c r="C22" i="193"/>
  <c r="C21" i="193"/>
  <c r="D24" i="192"/>
  <c r="H23" i="192"/>
  <c r="C22" i="192"/>
  <c r="C21" i="192"/>
  <c r="D24" i="191"/>
  <c r="H23" i="191"/>
  <c r="C22" i="191"/>
  <c r="D24" i="190"/>
  <c r="H23" i="190"/>
  <c r="C22" i="190"/>
  <c r="C21" i="190"/>
  <c r="D24" i="189"/>
  <c r="H23" i="189"/>
  <c r="C22" i="189"/>
  <c r="C21" i="189"/>
  <c r="D24" i="188"/>
  <c r="H23" i="188"/>
  <c r="C22" i="188"/>
  <c r="C21" i="188"/>
  <c r="D24" i="187"/>
  <c r="H23" i="187"/>
  <c r="C22" i="187"/>
  <c r="C21" i="187"/>
  <c r="D24" i="186"/>
  <c r="H23" i="186"/>
  <c r="C22" i="186"/>
  <c r="C21" i="186"/>
  <c r="H22" i="185"/>
  <c r="D23" i="185"/>
  <c r="C20" i="185"/>
  <c r="D24" i="184"/>
  <c r="H23" i="184"/>
  <c r="C22" i="184"/>
  <c r="C21" i="184"/>
  <c r="D24" i="183"/>
  <c r="H23" i="183"/>
  <c r="C22" i="183"/>
  <c r="D24" i="182"/>
  <c r="H23" i="182"/>
  <c r="C22" i="182"/>
  <c r="C21" i="182"/>
  <c r="D24" i="181"/>
  <c r="H23" i="181"/>
  <c r="C22" i="181"/>
  <c r="C21" i="181"/>
  <c r="D24" i="180"/>
  <c r="H23" i="180"/>
  <c r="C22" i="180"/>
  <c r="C21" i="180"/>
  <c r="D24" i="179"/>
  <c r="H23" i="179"/>
  <c r="C22" i="179"/>
  <c r="C21" i="179"/>
  <c r="D24" i="178"/>
  <c r="H23" i="178"/>
  <c r="C22" i="178"/>
  <c r="C21" i="178"/>
  <c r="D24" i="177"/>
  <c r="H23" i="177"/>
  <c r="C22" i="177"/>
  <c r="C21" i="177"/>
  <c r="D24" i="176"/>
  <c r="H23" i="176"/>
  <c r="C22" i="176"/>
  <c r="C21" i="176"/>
  <c r="D24" i="175"/>
  <c r="H23" i="175"/>
  <c r="C22" i="175"/>
  <c r="C21" i="175"/>
  <c r="D24" i="174"/>
  <c r="H23" i="174"/>
  <c r="C22" i="174"/>
  <c r="C21" i="174"/>
  <c r="D24" i="173"/>
  <c r="H23" i="173"/>
  <c r="C22" i="173"/>
  <c r="D24" i="172"/>
  <c r="H23" i="172"/>
  <c r="C22" i="172"/>
  <c r="C21" i="172"/>
  <c r="D24" i="171"/>
  <c r="H23" i="171"/>
  <c r="C22" i="171"/>
  <c r="C21" i="171"/>
  <c r="D24" i="170"/>
  <c r="H23" i="170"/>
  <c r="C22" i="170"/>
  <c r="C21" i="170"/>
  <c r="D24" i="169"/>
  <c r="H23" i="169"/>
  <c r="C22" i="169"/>
  <c r="C21" i="169"/>
  <c r="D24" i="168"/>
  <c r="H23" i="168"/>
  <c r="C22" i="168"/>
  <c r="C21" i="168"/>
  <c r="D24" i="167"/>
  <c r="H23" i="167"/>
  <c r="C22" i="167"/>
  <c r="C21" i="167"/>
  <c r="D24" i="166"/>
  <c r="H23" i="166"/>
  <c r="C22" i="166"/>
  <c r="C21" i="166"/>
  <c r="D24" i="165"/>
  <c r="H23" i="165"/>
  <c r="C22" i="165"/>
  <c r="C21" i="165"/>
  <c r="D24" i="164"/>
  <c r="H23" i="164"/>
  <c r="C22" i="164"/>
  <c r="C21" i="164"/>
  <c r="D24" i="163"/>
  <c r="H23" i="163"/>
  <c r="C22" i="163"/>
  <c r="C21" i="163"/>
  <c r="D24" i="162"/>
  <c r="H23" i="162"/>
  <c r="C22" i="162"/>
  <c r="C21" i="162"/>
  <c r="D24" i="161"/>
  <c r="H23" i="161"/>
  <c r="C22" i="161"/>
  <c r="C21" i="161"/>
  <c r="D24" i="160"/>
  <c r="H23" i="160"/>
  <c r="C22" i="160"/>
  <c r="C21" i="160"/>
  <c r="D24" i="119"/>
  <c r="H23" i="119"/>
  <c r="C22" i="119"/>
  <c r="C21" i="119"/>
  <c r="D24" i="118"/>
  <c r="H23" i="118"/>
  <c r="C22" i="118"/>
  <c r="C21" i="118"/>
  <c r="D24" i="117"/>
  <c r="H23" i="117"/>
  <c r="C22" i="117"/>
  <c r="C21" i="117"/>
  <c r="D24" i="116"/>
  <c r="H23" i="116"/>
  <c r="C22" i="116"/>
  <c r="C21" i="116"/>
  <c r="D24" i="115"/>
  <c r="H23" i="115"/>
  <c r="C22" i="115"/>
  <c r="C21" i="115"/>
  <c r="D24" i="114"/>
  <c r="H23" i="114"/>
  <c r="C22" i="114"/>
  <c r="C21" i="114"/>
  <c r="D24" i="113"/>
  <c r="H23" i="113"/>
  <c r="C22" i="113"/>
  <c r="C21" i="113"/>
  <c r="D24" i="112"/>
  <c r="H23" i="112"/>
  <c r="C22" i="112"/>
  <c r="C21" i="112"/>
  <c r="D24" i="159"/>
  <c r="H23" i="159"/>
  <c r="C22" i="159"/>
  <c r="C21" i="159"/>
  <c r="D24" i="158"/>
  <c r="H23" i="158"/>
  <c r="C22" i="158"/>
  <c r="C21" i="158"/>
  <c r="D24" i="157"/>
  <c r="H23" i="157"/>
  <c r="C22" i="157"/>
  <c r="D24" i="156"/>
  <c r="H23" i="156"/>
  <c r="C22" i="156"/>
  <c r="C21" i="156"/>
  <c r="D24" i="155"/>
  <c r="H23" i="155"/>
  <c r="C22" i="155"/>
  <c r="C21" i="155"/>
  <c r="D24" i="154"/>
  <c r="H23" i="154"/>
  <c r="C22" i="154"/>
  <c r="C21" i="154"/>
  <c r="D24" i="153"/>
  <c r="H23" i="153"/>
  <c r="C22" i="153"/>
  <c r="D24" i="152"/>
  <c r="H23" i="152"/>
  <c r="C22" i="152"/>
  <c r="C21" i="152"/>
  <c r="D24" i="151"/>
  <c r="H23" i="151"/>
  <c r="C22" i="151"/>
  <c r="C21" i="151"/>
  <c r="D24" i="150"/>
  <c r="H23" i="150"/>
  <c r="C22" i="150"/>
  <c r="C21" i="150"/>
  <c r="D24" i="149"/>
  <c r="H23" i="149"/>
  <c r="C22" i="149"/>
  <c r="C21" i="149"/>
  <c r="D24" i="148"/>
  <c r="H23" i="148"/>
  <c r="C22" i="148"/>
  <c r="C21" i="148"/>
  <c r="D24" i="147"/>
  <c r="H23" i="147"/>
  <c r="C22" i="147"/>
  <c r="C21" i="147"/>
  <c r="D24" i="146"/>
  <c r="H23" i="146"/>
  <c r="C22" i="146"/>
  <c r="C21" i="146"/>
  <c r="D24" i="145"/>
  <c r="H23" i="145"/>
  <c r="C22" i="145"/>
  <c r="C21" i="145"/>
  <c r="D24" i="144"/>
  <c r="H23" i="144"/>
  <c r="C22" i="144"/>
  <c r="C21" i="144"/>
  <c r="D24" i="143"/>
  <c r="H23" i="143"/>
  <c r="C22" i="143"/>
  <c r="C21" i="143"/>
  <c r="D24" i="142"/>
  <c r="H23" i="142"/>
  <c r="C22" i="142"/>
  <c r="C21" i="142"/>
  <c r="D24" i="141"/>
  <c r="H23" i="141"/>
  <c r="C22" i="141"/>
  <c r="D24" i="140"/>
  <c r="H23" i="140"/>
  <c r="C22" i="140"/>
  <c r="C21" i="140"/>
  <c r="D24" i="139"/>
  <c r="H23" i="139"/>
  <c r="C22" i="139"/>
  <c r="C21" i="139"/>
  <c r="D24" i="138"/>
  <c r="H23" i="138"/>
  <c r="C22" i="138"/>
  <c r="C21" i="138"/>
  <c r="D24" i="137"/>
  <c r="H23" i="137"/>
  <c r="C22" i="137"/>
  <c r="C21" i="137"/>
  <c r="D24" i="136"/>
  <c r="H23" i="136"/>
  <c r="C22" i="136"/>
  <c r="C21" i="136"/>
  <c r="D24" i="135"/>
  <c r="H23" i="135"/>
  <c r="C22" i="135"/>
  <c r="C21" i="135"/>
  <c r="D24" i="134"/>
  <c r="H23" i="134"/>
  <c r="C22" i="134"/>
  <c r="C21" i="134"/>
  <c r="D24" i="133"/>
  <c r="H23" i="133"/>
  <c r="C22" i="133"/>
  <c r="C21" i="133"/>
  <c r="D24" i="132"/>
  <c r="H23" i="132"/>
  <c r="C22" i="132"/>
  <c r="D24" i="131"/>
  <c r="H23" i="131"/>
  <c r="C22" i="131"/>
  <c r="C21" i="131"/>
  <c r="D24" i="130"/>
  <c r="H23" i="130"/>
  <c r="C22" i="130"/>
  <c r="C21" i="130"/>
  <c r="D24" i="129"/>
  <c r="H23" i="129"/>
  <c r="C22" i="129"/>
  <c r="C21" i="129"/>
  <c r="D24" i="128"/>
  <c r="H23" i="128"/>
  <c r="C22" i="128"/>
  <c r="C21" i="128"/>
  <c r="D24" i="127"/>
  <c r="H23" i="127"/>
  <c r="C22" i="127"/>
  <c r="C21" i="127"/>
  <c r="D24" i="126"/>
  <c r="H23" i="126"/>
  <c r="C22" i="126"/>
  <c r="C21" i="126"/>
  <c r="D24" i="125"/>
  <c r="H23" i="125"/>
  <c r="C22" i="125"/>
  <c r="C21" i="125"/>
  <c r="D24" i="124"/>
  <c r="H23" i="124"/>
  <c r="C22" i="124"/>
  <c r="C21" i="124"/>
  <c r="D24" i="123"/>
  <c r="H23" i="123"/>
  <c r="C22" i="123"/>
  <c r="C21" i="123"/>
  <c r="D24" i="122"/>
  <c r="H23" i="122"/>
  <c r="C22" i="122"/>
  <c r="C21" i="122"/>
  <c r="D24" i="121"/>
  <c r="H23" i="121"/>
  <c r="C22" i="121"/>
  <c r="D24" i="120"/>
  <c r="H23" i="120"/>
  <c r="C22" i="120"/>
  <c r="C21" i="120"/>
  <c r="D24" i="110"/>
  <c r="H23" i="110"/>
  <c r="C22" i="110"/>
  <c r="C21" i="110"/>
  <c r="D24" i="109"/>
  <c r="H23" i="109"/>
  <c r="C22" i="109"/>
  <c r="C21" i="109"/>
  <c r="D24" i="108"/>
  <c r="H23" i="108"/>
  <c r="C22" i="108"/>
  <c r="C21" i="108"/>
  <c r="D24" i="107"/>
  <c r="H23" i="107"/>
  <c r="C22" i="107"/>
  <c r="C21" i="107"/>
  <c r="H22" i="106"/>
  <c r="D23" i="106"/>
  <c r="C20" i="106"/>
  <c r="D24" i="105"/>
  <c r="H23" i="105"/>
  <c r="C22" i="105"/>
  <c r="C21" i="105"/>
  <c r="H22" i="104"/>
  <c r="D23" i="104"/>
  <c r="H23" i="103"/>
  <c r="D24" i="103"/>
  <c r="C22" i="103"/>
  <c r="C21" i="103"/>
  <c r="H24" i="199" l="1"/>
  <c r="D25" i="199"/>
  <c r="H24" i="198"/>
  <c r="D25" i="198"/>
  <c r="H24" i="197"/>
  <c r="D25" i="197"/>
  <c r="D25" i="196"/>
  <c r="H24" i="196"/>
  <c r="H24" i="195"/>
  <c r="D25" i="195"/>
  <c r="H24" i="194"/>
  <c r="D25" i="194"/>
  <c r="H24" i="193"/>
  <c r="D25" i="193"/>
  <c r="H24" i="192"/>
  <c r="D25" i="192"/>
  <c r="H24" i="191"/>
  <c r="D25" i="191"/>
  <c r="H24" i="190"/>
  <c r="D25" i="190"/>
  <c r="H24" i="189"/>
  <c r="D25" i="189"/>
  <c r="H24" i="188"/>
  <c r="D25" i="188"/>
  <c r="H24" i="187"/>
  <c r="D25" i="187"/>
  <c r="H24" i="186"/>
  <c r="D25" i="186"/>
  <c r="D24" i="185"/>
  <c r="H23" i="185"/>
  <c r="C22" i="185"/>
  <c r="C21" i="185"/>
  <c r="H24" i="184"/>
  <c r="D25" i="184"/>
  <c r="H24" i="183"/>
  <c r="D25" i="183"/>
  <c r="H24" i="182"/>
  <c r="D25" i="182"/>
  <c r="H24" i="181"/>
  <c r="D25" i="181"/>
  <c r="H24" i="180"/>
  <c r="D25" i="180"/>
  <c r="H24" i="179"/>
  <c r="D25" i="179"/>
  <c r="H24" i="178"/>
  <c r="D25" i="178"/>
  <c r="H24" i="177"/>
  <c r="D25" i="177"/>
  <c r="H24" i="176"/>
  <c r="D25" i="176"/>
  <c r="H24" i="175"/>
  <c r="D25" i="175"/>
  <c r="H24" i="174"/>
  <c r="D25" i="174"/>
  <c r="H24" i="173"/>
  <c r="D25" i="173"/>
  <c r="H24" i="172"/>
  <c r="D25" i="172"/>
  <c r="H24" i="171"/>
  <c r="D25" i="171"/>
  <c r="H24" i="170"/>
  <c r="D25" i="170"/>
  <c r="H24" i="169"/>
  <c r="D25" i="169"/>
  <c r="D25" i="168"/>
  <c r="H24" i="168"/>
  <c r="H24" i="167"/>
  <c r="D25" i="167"/>
  <c r="H24" i="166"/>
  <c r="D25" i="166"/>
  <c r="H24" i="165"/>
  <c r="D25" i="165"/>
  <c r="H24" i="164"/>
  <c r="D25" i="164"/>
  <c r="H24" i="163"/>
  <c r="D25" i="163"/>
  <c r="H24" i="162"/>
  <c r="D25" i="162"/>
  <c r="H24" i="161"/>
  <c r="D25" i="161"/>
  <c r="H24" i="160"/>
  <c r="D25" i="160"/>
  <c r="H24" i="119"/>
  <c r="D25" i="119"/>
  <c r="H24" i="118"/>
  <c r="D25" i="118"/>
  <c r="H24" i="117"/>
  <c r="D25" i="117"/>
  <c r="H24" i="116"/>
  <c r="D25" i="116"/>
  <c r="H24" i="115"/>
  <c r="D25" i="115"/>
  <c r="H24" i="114"/>
  <c r="D25" i="114"/>
  <c r="H24" i="113"/>
  <c r="D25" i="113"/>
  <c r="H24" i="112"/>
  <c r="D25" i="112"/>
  <c r="H24" i="159"/>
  <c r="D25" i="159"/>
  <c r="H24" i="158"/>
  <c r="D25" i="158"/>
  <c r="H24" i="157"/>
  <c r="D25" i="157"/>
  <c r="H24" i="156"/>
  <c r="D25" i="156"/>
  <c r="H24" i="155"/>
  <c r="D25" i="155"/>
  <c r="H24" i="154"/>
  <c r="D25" i="154"/>
  <c r="H24" i="153"/>
  <c r="D25" i="153"/>
  <c r="D25" i="152"/>
  <c r="H24" i="152"/>
  <c r="H24" i="151"/>
  <c r="D25" i="151"/>
  <c r="H24" i="150"/>
  <c r="D25" i="150"/>
  <c r="H24" i="149"/>
  <c r="D25" i="149"/>
  <c r="H24" i="148"/>
  <c r="D25" i="148"/>
  <c r="D25" i="147"/>
  <c r="H24" i="147"/>
  <c r="D25" i="146"/>
  <c r="H24" i="146"/>
  <c r="H24" i="145"/>
  <c r="D25" i="145"/>
  <c r="H24" i="144"/>
  <c r="D25" i="144"/>
  <c r="H24" i="143"/>
  <c r="C23" i="143" s="1"/>
  <c r="D25" i="143"/>
  <c r="H24" i="142"/>
  <c r="D25" i="142"/>
  <c r="H24" i="141"/>
  <c r="D25" i="141"/>
  <c r="H24" i="140"/>
  <c r="D25" i="140"/>
  <c r="H24" i="139"/>
  <c r="D25" i="139"/>
  <c r="H24" i="138"/>
  <c r="D25" i="138"/>
  <c r="H24" i="137"/>
  <c r="D25" i="137"/>
  <c r="D25" i="136"/>
  <c r="H24" i="136"/>
  <c r="H24" i="135"/>
  <c r="D25" i="135"/>
  <c r="H24" i="134"/>
  <c r="D25" i="134"/>
  <c r="H24" i="133"/>
  <c r="D25" i="133"/>
  <c r="H24" i="132"/>
  <c r="D25" i="132"/>
  <c r="H24" i="131"/>
  <c r="D25" i="131"/>
  <c r="H24" i="130"/>
  <c r="D25" i="130"/>
  <c r="H24" i="129"/>
  <c r="D25" i="129"/>
  <c r="H24" i="128"/>
  <c r="D25" i="128"/>
  <c r="H24" i="127"/>
  <c r="D25" i="127"/>
  <c r="H24" i="126"/>
  <c r="D25" i="126"/>
  <c r="H24" i="125"/>
  <c r="D25" i="125"/>
  <c r="H24" i="124"/>
  <c r="D25" i="124"/>
  <c r="H24" i="123"/>
  <c r="D25" i="123"/>
  <c r="H24" i="122"/>
  <c r="D25" i="122"/>
  <c r="H24" i="121"/>
  <c r="D25" i="121"/>
  <c r="H24" i="120"/>
  <c r="D25" i="120"/>
  <c r="D25" i="110"/>
  <c r="H24" i="110"/>
  <c r="H24" i="109"/>
  <c r="D25" i="109"/>
  <c r="H24" i="108"/>
  <c r="D25" i="108"/>
  <c r="H24" i="107"/>
  <c r="D25" i="107"/>
  <c r="H23" i="106"/>
  <c r="D24" i="106"/>
  <c r="C22" i="106"/>
  <c r="C21" i="106"/>
  <c r="H24" i="105"/>
  <c r="D25" i="105"/>
  <c r="D24" i="104"/>
  <c r="H23" i="104"/>
  <c r="C22" i="104"/>
  <c r="C21" i="104"/>
  <c r="H24" i="103"/>
  <c r="C23" i="103" s="1"/>
  <c r="D25" i="103"/>
  <c r="H25" i="199" l="1"/>
  <c r="C24" i="199" s="1"/>
  <c r="D26" i="199"/>
  <c r="C23" i="199"/>
  <c r="D26" i="198"/>
  <c r="H25" i="198"/>
  <c r="C24" i="198" s="1"/>
  <c r="C23" i="198"/>
  <c r="D26" i="197"/>
  <c r="H25" i="197"/>
  <c r="C24" i="197" s="1"/>
  <c r="C23" i="197"/>
  <c r="D26" i="196"/>
  <c r="H25" i="196"/>
  <c r="C23" i="196"/>
  <c r="D26" i="195"/>
  <c r="H25" i="195"/>
  <c r="C24" i="195" s="1"/>
  <c r="C23" i="195"/>
  <c r="D26" i="194"/>
  <c r="H25" i="194"/>
  <c r="C24" i="194" s="1"/>
  <c r="C23" i="194"/>
  <c r="D26" i="193"/>
  <c r="H25" i="193"/>
  <c r="C24" i="193" s="1"/>
  <c r="C23" i="193"/>
  <c r="D26" i="192"/>
  <c r="H25" i="192"/>
  <c r="C24" i="192" s="1"/>
  <c r="C23" i="192"/>
  <c r="D26" i="191"/>
  <c r="H25" i="191"/>
  <c r="C24" i="191" s="1"/>
  <c r="C23" i="191"/>
  <c r="D26" i="190"/>
  <c r="H25" i="190"/>
  <c r="C24" i="190" s="1"/>
  <c r="C23" i="190"/>
  <c r="D26" i="189"/>
  <c r="H25" i="189"/>
  <c r="C24" i="189" s="1"/>
  <c r="C23" i="189"/>
  <c r="D26" i="188"/>
  <c r="H25" i="188"/>
  <c r="C24" i="188" s="1"/>
  <c r="C23" i="188"/>
  <c r="D26" i="187"/>
  <c r="H25" i="187"/>
  <c r="C24" i="187" s="1"/>
  <c r="C23" i="187"/>
  <c r="D26" i="186"/>
  <c r="H25" i="186"/>
  <c r="C24" i="186" s="1"/>
  <c r="C23" i="186"/>
  <c r="H24" i="185"/>
  <c r="D25" i="185"/>
  <c r="D26" i="184"/>
  <c r="H25" i="184"/>
  <c r="C24" i="184" s="1"/>
  <c r="C23" i="184"/>
  <c r="D26" i="183"/>
  <c r="H25" i="183"/>
  <c r="C24" i="183" s="1"/>
  <c r="C23" i="183"/>
  <c r="D26" i="182"/>
  <c r="H25" i="182"/>
  <c r="C24" i="182" s="1"/>
  <c r="C23" i="182"/>
  <c r="D26" i="181"/>
  <c r="H25" i="181"/>
  <c r="C24" i="181" s="1"/>
  <c r="C23" i="181"/>
  <c r="D26" i="180"/>
  <c r="H25" i="180"/>
  <c r="C24" i="180" s="1"/>
  <c r="C23" i="180"/>
  <c r="D26" i="179"/>
  <c r="H25" i="179"/>
  <c r="C24" i="179" s="1"/>
  <c r="C23" i="179"/>
  <c r="D26" i="178"/>
  <c r="H25" i="178"/>
  <c r="C24" i="178" s="1"/>
  <c r="C23" i="178"/>
  <c r="D26" i="177"/>
  <c r="H25" i="177"/>
  <c r="C24" i="177" s="1"/>
  <c r="C23" i="177"/>
  <c r="D26" i="176"/>
  <c r="H25" i="176"/>
  <c r="C24" i="176" s="1"/>
  <c r="C23" i="176"/>
  <c r="D26" i="175"/>
  <c r="H25" i="175"/>
  <c r="C24" i="175" s="1"/>
  <c r="C23" i="175"/>
  <c r="D26" i="174"/>
  <c r="H25" i="174"/>
  <c r="C24" i="174" s="1"/>
  <c r="C23" i="174"/>
  <c r="D26" i="173"/>
  <c r="H25" i="173"/>
  <c r="C24" i="173" s="1"/>
  <c r="C23" i="173"/>
  <c r="D26" i="172"/>
  <c r="H25" i="172"/>
  <c r="C24" i="172" s="1"/>
  <c r="C23" i="172"/>
  <c r="D26" i="171"/>
  <c r="H25" i="171"/>
  <c r="C24" i="171" s="1"/>
  <c r="C23" i="171"/>
  <c r="D26" i="170"/>
  <c r="H25" i="170"/>
  <c r="C24" i="170" s="1"/>
  <c r="C23" i="170"/>
  <c r="D26" i="169"/>
  <c r="H25" i="169"/>
  <c r="C24" i="169" s="1"/>
  <c r="C23" i="169"/>
  <c r="D26" i="168"/>
  <c r="H25" i="168"/>
  <c r="C23" i="168"/>
  <c r="D26" i="167"/>
  <c r="H25" i="167"/>
  <c r="C24" i="167" s="1"/>
  <c r="C23" i="167"/>
  <c r="D26" i="166"/>
  <c r="H25" i="166"/>
  <c r="C24" i="166" s="1"/>
  <c r="C23" i="166"/>
  <c r="D26" i="165"/>
  <c r="H25" i="165"/>
  <c r="C24" i="165" s="1"/>
  <c r="C23" i="165"/>
  <c r="D26" i="164"/>
  <c r="H25" i="164"/>
  <c r="C24" i="164" s="1"/>
  <c r="C23" i="164"/>
  <c r="D26" i="163"/>
  <c r="H25" i="163"/>
  <c r="C24" i="163" s="1"/>
  <c r="C23" i="163"/>
  <c r="D26" i="162"/>
  <c r="H25" i="162"/>
  <c r="C24" i="162" s="1"/>
  <c r="C23" i="162"/>
  <c r="D26" i="161"/>
  <c r="H25" i="161"/>
  <c r="C24" i="161" s="1"/>
  <c r="C23" i="161"/>
  <c r="D26" i="160"/>
  <c r="H25" i="160"/>
  <c r="C24" i="160" s="1"/>
  <c r="C23" i="160"/>
  <c r="D26" i="119"/>
  <c r="H25" i="119"/>
  <c r="C24" i="119" s="1"/>
  <c r="C23" i="119"/>
  <c r="D26" i="118"/>
  <c r="H25" i="118"/>
  <c r="C24" i="118" s="1"/>
  <c r="C23" i="118"/>
  <c r="D26" i="117"/>
  <c r="H25" i="117"/>
  <c r="C24" i="117" s="1"/>
  <c r="C23" i="117"/>
  <c r="H25" i="116"/>
  <c r="C24" i="116" s="1"/>
  <c r="D26" i="116"/>
  <c r="C23" i="116"/>
  <c r="D26" i="115"/>
  <c r="H25" i="115"/>
  <c r="C24" i="115" s="1"/>
  <c r="C23" i="115"/>
  <c r="D26" i="114"/>
  <c r="H25" i="114"/>
  <c r="C24" i="114" s="1"/>
  <c r="C23" i="114"/>
  <c r="D26" i="113"/>
  <c r="H25" i="113"/>
  <c r="C24" i="113" s="1"/>
  <c r="C23" i="113"/>
  <c r="D26" i="112"/>
  <c r="H25" i="112"/>
  <c r="C24" i="112" s="1"/>
  <c r="C23" i="112"/>
  <c r="D26" i="159"/>
  <c r="H25" i="159"/>
  <c r="C24" i="159" s="1"/>
  <c r="C23" i="159"/>
  <c r="D26" i="158"/>
  <c r="H25" i="158"/>
  <c r="C24" i="158" s="1"/>
  <c r="C23" i="158"/>
  <c r="D26" i="157"/>
  <c r="H25" i="157"/>
  <c r="C24" i="157" s="1"/>
  <c r="C23" i="157"/>
  <c r="D26" i="156"/>
  <c r="H25" i="156"/>
  <c r="C24" i="156" s="1"/>
  <c r="C23" i="156"/>
  <c r="D26" i="155"/>
  <c r="H25" i="155"/>
  <c r="C24" i="155" s="1"/>
  <c r="C23" i="155"/>
  <c r="D26" i="154"/>
  <c r="H25" i="154"/>
  <c r="C24" i="154" s="1"/>
  <c r="C23" i="154"/>
  <c r="D26" i="153"/>
  <c r="H25" i="153"/>
  <c r="C24" i="153" s="1"/>
  <c r="C23" i="153"/>
  <c r="D26" i="152"/>
  <c r="H25" i="152"/>
  <c r="C23" i="152"/>
  <c r="D26" i="151"/>
  <c r="H25" i="151"/>
  <c r="C24" i="151" s="1"/>
  <c r="C23" i="151"/>
  <c r="D26" i="150"/>
  <c r="H25" i="150"/>
  <c r="C24" i="150" s="1"/>
  <c r="C23" i="150"/>
  <c r="D26" i="149"/>
  <c r="H25" i="149"/>
  <c r="C24" i="149" s="1"/>
  <c r="C23" i="149"/>
  <c r="D26" i="148"/>
  <c r="H25" i="148"/>
  <c r="C24" i="148" s="1"/>
  <c r="C23" i="148"/>
  <c r="D26" i="147"/>
  <c r="H25" i="147"/>
  <c r="C23" i="147"/>
  <c r="D26" i="146"/>
  <c r="H25" i="146"/>
  <c r="C23" i="146"/>
  <c r="D26" i="145"/>
  <c r="H25" i="145"/>
  <c r="C24" i="145" s="1"/>
  <c r="C23" i="145"/>
  <c r="D26" i="144"/>
  <c r="H25" i="144"/>
  <c r="C24" i="144" s="1"/>
  <c r="C23" i="144"/>
  <c r="D26" i="143"/>
  <c r="H25" i="143"/>
  <c r="C24" i="143"/>
  <c r="D26" i="142"/>
  <c r="H25" i="142"/>
  <c r="C24" i="142" s="1"/>
  <c r="C23" i="142"/>
  <c r="D26" i="141"/>
  <c r="H25" i="141"/>
  <c r="C24" i="141" s="1"/>
  <c r="C23" i="141"/>
  <c r="D26" i="140"/>
  <c r="H25" i="140"/>
  <c r="C24" i="140" s="1"/>
  <c r="C23" i="140"/>
  <c r="D26" i="139"/>
  <c r="H25" i="139"/>
  <c r="C24" i="139" s="1"/>
  <c r="C23" i="139"/>
  <c r="D26" i="138"/>
  <c r="H25" i="138"/>
  <c r="C24" i="138" s="1"/>
  <c r="C23" i="138"/>
  <c r="D26" i="137"/>
  <c r="H25" i="137"/>
  <c r="C24" i="137" s="1"/>
  <c r="C23" i="137"/>
  <c r="D26" i="136"/>
  <c r="H25" i="136"/>
  <c r="C23" i="136"/>
  <c r="D26" i="135"/>
  <c r="H25" i="135"/>
  <c r="C24" i="135" s="1"/>
  <c r="C23" i="135"/>
  <c r="D26" i="134"/>
  <c r="H25" i="134"/>
  <c r="C24" i="134" s="1"/>
  <c r="C23" i="134"/>
  <c r="D26" i="133"/>
  <c r="H25" i="133"/>
  <c r="C24" i="133" s="1"/>
  <c r="C23" i="133"/>
  <c r="D26" i="132"/>
  <c r="H25" i="132"/>
  <c r="C24" i="132" s="1"/>
  <c r="C23" i="132"/>
  <c r="D26" i="131"/>
  <c r="H25" i="131"/>
  <c r="C24" i="131" s="1"/>
  <c r="C23" i="131"/>
  <c r="D26" i="130"/>
  <c r="H25" i="130"/>
  <c r="C24" i="130" s="1"/>
  <c r="C23" i="130"/>
  <c r="D26" i="129"/>
  <c r="H25" i="129"/>
  <c r="C24" i="129" s="1"/>
  <c r="C23" i="129"/>
  <c r="D26" i="128"/>
  <c r="H25" i="128"/>
  <c r="C24" i="128" s="1"/>
  <c r="C23" i="128"/>
  <c r="D26" i="127"/>
  <c r="H25" i="127"/>
  <c r="C24" i="127"/>
  <c r="C23" i="127"/>
  <c r="D26" i="126"/>
  <c r="H25" i="126"/>
  <c r="C24" i="126" s="1"/>
  <c r="C23" i="126"/>
  <c r="D26" i="125"/>
  <c r="H25" i="125"/>
  <c r="C24" i="125" s="1"/>
  <c r="C23" i="125"/>
  <c r="H25" i="124"/>
  <c r="C24" i="124" s="1"/>
  <c r="D26" i="124"/>
  <c r="C23" i="124"/>
  <c r="D26" i="123"/>
  <c r="H25" i="123"/>
  <c r="C24" i="123" s="1"/>
  <c r="C23" i="123"/>
  <c r="D26" i="122"/>
  <c r="H25" i="122"/>
  <c r="C24" i="122" s="1"/>
  <c r="C23" i="122"/>
  <c r="D26" i="121"/>
  <c r="H25" i="121"/>
  <c r="C24" i="121" s="1"/>
  <c r="C23" i="121"/>
  <c r="D26" i="120"/>
  <c r="H25" i="120"/>
  <c r="C24" i="120" s="1"/>
  <c r="C23" i="120"/>
  <c r="H25" i="110"/>
  <c r="D26" i="110"/>
  <c r="C23" i="110"/>
  <c r="D26" i="109"/>
  <c r="H25" i="109"/>
  <c r="C24" i="109" s="1"/>
  <c r="C23" i="109"/>
  <c r="D26" i="108"/>
  <c r="H25" i="108"/>
  <c r="C24" i="108" s="1"/>
  <c r="C23" i="108"/>
  <c r="D26" i="107"/>
  <c r="H25" i="107"/>
  <c r="C24" i="107" s="1"/>
  <c r="C23" i="107"/>
  <c r="H24" i="106"/>
  <c r="C23" i="106" s="1"/>
  <c r="D25" i="106"/>
  <c r="D26" i="105"/>
  <c r="H25" i="105"/>
  <c r="C24" i="105" s="1"/>
  <c r="C23" i="105"/>
  <c r="H24" i="104"/>
  <c r="D25" i="104"/>
  <c r="D26" i="103"/>
  <c r="H25" i="103"/>
  <c r="C24" i="103" s="1"/>
  <c r="D27" i="199" l="1"/>
  <c r="H26" i="199"/>
  <c r="C25" i="199" s="1"/>
  <c r="D27" i="198"/>
  <c r="H26" i="198"/>
  <c r="D27" i="197"/>
  <c r="H26" i="197"/>
  <c r="D27" i="196"/>
  <c r="H26" i="196"/>
  <c r="C24" i="196"/>
  <c r="D27" i="195"/>
  <c r="H26" i="195"/>
  <c r="D27" i="194"/>
  <c r="H26" i="194"/>
  <c r="D27" i="193"/>
  <c r="H26" i="193"/>
  <c r="D27" i="192"/>
  <c r="H26" i="192"/>
  <c r="D27" i="191"/>
  <c r="H26" i="191"/>
  <c r="D27" i="190"/>
  <c r="H26" i="190"/>
  <c r="D27" i="189"/>
  <c r="H26" i="189"/>
  <c r="D27" i="188"/>
  <c r="H26" i="188"/>
  <c r="D27" i="187"/>
  <c r="H26" i="187"/>
  <c r="D27" i="186"/>
  <c r="H26" i="186"/>
  <c r="D26" i="185"/>
  <c r="H25" i="185"/>
  <c r="C24" i="185" s="1"/>
  <c r="C23" i="185"/>
  <c r="D27" i="184"/>
  <c r="H26" i="184"/>
  <c r="D27" i="183"/>
  <c r="H26" i="183"/>
  <c r="D27" i="182"/>
  <c r="H26" i="182"/>
  <c r="D27" i="181"/>
  <c r="H26" i="181"/>
  <c r="D27" i="180"/>
  <c r="H26" i="180"/>
  <c r="D27" i="179"/>
  <c r="H26" i="179"/>
  <c r="D27" i="178"/>
  <c r="H26" i="178"/>
  <c r="D27" i="177"/>
  <c r="H26" i="177"/>
  <c r="D27" i="176"/>
  <c r="H26" i="176"/>
  <c r="D27" i="175"/>
  <c r="H26" i="175"/>
  <c r="D27" i="174"/>
  <c r="H26" i="174"/>
  <c r="D27" i="173"/>
  <c r="H26" i="173"/>
  <c r="D27" i="172"/>
  <c r="H26" i="172"/>
  <c r="D27" i="171"/>
  <c r="H26" i="171"/>
  <c r="D27" i="170"/>
  <c r="H26" i="170"/>
  <c r="D27" i="169"/>
  <c r="H26" i="169"/>
  <c r="D27" i="168"/>
  <c r="H26" i="168"/>
  <c r="C24" i="168"/>
  <c r="D27" i="167"/>
  <c r="H26" i="167"/>
  <c r="D27" i="166"/>
  <c r="H26" i="166"/>
  <c r="D27" i="165"/>
  <c r="H26" i="165"/>
  <c r="D27" i="164"/>
  <c r="H26" i="164"/>
  <c r="D27" i="163"/>
  <c r="H26" i="163"/>
  <c r="D27" i="162"/>
  <c r="H26" i="162"/>
  <c r="D27" i="161"/>
  <c r="H26" i="161"/>
  <c r="D27" i="160"/>
  <c r="H26" i="160"/>
  <c r="D27" i="119"/>
  <c r="H26" i="119"/>
  <c r="D27" i="118"/>
  <c r="H26" i="118"/>
  <c r="D27" i="117"/>
  <c r="H26" i="117"/>
  <c r="D27" i="116"/>
  <c r="H26" i="116"/>
  <c r="C25" i="116" s="1"/>
  <c r="D27" i="115"/>
  <c r="H26" i="115"/>
  <c r="D27" i="114"/>
  <c r="H26" i="114"/>
  <c r="D27" i="113"/>
  <c r="H26" i="113"/>
  <c r="D27" i="112"/>
  <c r="H26" i="112"/>
  <c r="D27" i="159"/>
  <c r="H26" i="159"/>
  <c r="D27" i="158"/>
  <c r="H26" i="158"/>
  <c r="D27" i="157"/>
  <c r="H26" i="157"/>
  <c r="D27" i="156"/>
  <c r="H26" i="156"/>
  <c r="D27" i="155"/>
  <c r="H26" i="155"/>
  <c r="D27" i="154"/>
  <c r="H26" i="154"/>
  <c r="D27" i="153"/>
  <c r="H26" i="153"/>
  <c r="D27" i="152"/>
  <c r="H26" i="152"/>
  <c r="C24" i="152"/>
  <c r="D27" i="151"/>
  <c r="H26" i="151"/>
  <c r="D27" i="150"/>
  <c r="H26" i="150"/>
  <c r="D27" i="149"/>
  <c r="H26" i="149"/>
  <c r="D27" i="148"/>
  <c r="H26" i="148"/>
  <c r="D27" i="147"/>
  <c r="H26" i="147"/>
  <c r="C24" i="147"/>
  <c r="D27" i="146"/>
  <c r="H26" i="146"/>
  <c r="C24" i="146"/>
  <c r="D27" i="145"/>
  <c r="H26" i="145"/>
  <c r="D27" i="144"/>
  <c r="H26" i="144"/>
  <c r="D27" i="143"/>
  <c r="H26" i="143"/>
  <c r="D27" i="142"/>
  <c r="H26" i="142"/>
  <c r="D27" i="141"/>
  <c r="H26" i="141"/>
  <c r="D27" i="140"/>
  <c r="H26" i="140"/>
  <c r="D27" i="139"/>
  <c r="H26" i="139"/>
  <c r="D27" i="138"/>
  <c r="H26" i="138"/>
  <c r="D27" i="137"/>
  <c r="H26" i="137"/>
  <c r="D27" i="136"/>
  <c r="H26" i="136"/>
  <c r="C24" i="136"/>
  <c r="D27" i="135"/>
  <c r="H26" i="135"/>
  <c r="D27" i="134"/>
  <c r="H26" i="134"/>
  <c r="D27" i="133"/>
  <c r="H26" i="133"/>
  <c r="D27" i="132"/>
  <c r="H26" i="132"/>
  <c r="D27" i="131"/>
  <c r="H26" i="131"/>
  <c r="D27" i="130"/>
  <c r="H26" i="130"/>
  <c r="D27" i="129"/>
  <c r="H26" i="129"/>
  <c r="D27" i="128"/>
  <c r="H26" i="128"/>
  <c r="D27" i="127"/>
  <c r="H26" i="127"/>
  <c r="D27" i="126"/>
  <c r="H26" i="126"/>
  <c r="D27" i="125"/>
  <c r="H26" i="125"/>
  <c r="D27" i="124"/>
  <c r="H26" i="124"/>
  <c r="C25" i="124" s="1"/>
  <c r="D27" i="123"/>
  <c r="H26" i="123"/>
  <c r="D27" i="122"/>
  <c r="H26" i="122"/>
  <c r="D27" i="121"/>
  <c r="H26" i="121"/>
  <c r="D27" i="120"/>
  <c r="H26" i="120"/>
  <c r="D27" i="110"/>
  <c r="H26" i="110"/>
  <c r="C25" i="110" s="1"/>
  <c r="C24" i="110"/>
  <c r="D27" i="109"/>
  <c r="H26" i="109"/>
  <c r="D27" i="108"/>
  <c r="H26" i="108"/>
  <c r="D27" i="107"/>
  <c r="H26" i="107"/>
  <c r="H25" i="106"/>
  <c r="C24" i="106" s="1"/>
  <c r="D26" i="106"/>
  <c r="D27" i="105"/>
  <c r="H26" i="105"/>
  <c r="D26" i="104"/>
  <c r="H25" i="104"/>
  <c r="C24" i="104" s="1"/>
  <c r="C23" i="104"/>
  <c r="D27" i="103"/>
  <c r="H26" i="103"/>
  <c r="D28" i="199" l="1"/>
  <c r="H27" i="199"/>
  <c r="D28" i="198"/>
  <c r="H27" i="198"/>
  <c r="C25" i="198"/>
  <c r="D28" i="197"/>
  <c r="H27" i="197"/>
  <c r="C25" i="197"/>
  <c r="D28" i="196"/>
  <c r="H27" i="196"/>
  <c r="C25" i="196"/>
  <c r="D28" i="195"/>
  <c r="H27" i="195"/>
  <c r="C25" i="195"/>
  <c r="D28" i="194"/>
  <c r="H27" i="194"/>
  <c r="C25" i="194"/>
  <c r="D28" i="193"/>
  <c r="H27" i="193"/>
  <c r="C25" i="193"/>
  <c r="D28" i="192"/>
  <c r="H27" i="192"/>
  <c r="C25" i="192"/>
  <c r="D28" i="191"/>
  <c r="H27" i="191"/>
  <c r="C25" i="191"/>
  <c r="D28" i="190"/>
  <c r="H27" i="190"/>
  <c r="C25" i="190"/>
  <c r="D28" i="189"/>
  <c r="H27" i="189"/>
  <c r="C25" i="189"/>
  <c r="D28" i="188"/>
  <c r="H27" i="188"/>
  <c r="C25" i="188"/>
  <c r="D28" i="187"/>
  <c r="H27" i="187"/>
  <c r="C25" i="187"/>
  <c r="D28" i="186"/>
  <c r="H27" i="186"/>
  <c r="C25" i="186"/>
  <c r="D27" i="185"/>
  <c r="H26" i="185"/>
  <c r="D28" i="184"/>
  <c r="H27" i="184"/>
  <c r="C25" i="184"/>
  <c r="D28" i="183"/>
  <c r="H27" i="183"/>
  <c r="C25" i="183"/>
  <c r="D28" i="182"/>
  <c r="H27" i="182"/>
  <c r="C25" i="182"/>
  <c r="D28" i="181"/>
  <c r="H27" i="181"/>
  <c r="C25" i="181"/>
  <c r="D28" i="180"/>
  <c r="H27" i="180"/>
  <c r="C25" i="180"/>
  <c r="D28" i="179"/>
  <c r="H27" i="179"/>
  <c r="C25" i="179"/>
  <c r="D28" i="178"/>
  <c r="H27" i="178"/>
  <c r="C25" i="178"/>
  <c r="H27" i="177"/>
  <c r="D28" i="177"/>
  <c r="C25" i="177"/>
  <c r="D28" i="176"/>
  <c r="H27" i="176"/>
  <c r="C25" i="176"/>
  <c r="D28" i="175"/>
  <c r="H27" i="175"/>
  <c r="C25" i="175"/>
  <c r="D28" i="174"/>
  <c r="H27" i="174"/>
  <c r="C25" i="174"/>
  <c r="D28" i="173"/>
  <c r="H27" i="173"/>
  <c r="C25" i="173"/>
  <c r="D28" i="172"/>
  <c r="H27" i="172"/>
  <c r="C25" i="172"/>
  <c r="D28" i="171"/>
  <c r="H27" i="171"/>
  <c r="C25" i="171"/>
  <c r="D28" i="170"/>
  <c r="H27" i="170"/>
  <c r="C25" i="170"/>
  <c r="D28" i="169"/>
  <c r="H27" i="169"/>
  <c r="C25" i="169"/>
  <c r="D28" i="168"/>
  <c r="H27" i="168"/>
  <c r="C25" i="168"/>
  <c r="D28" i="167"/>
  <c r="H27" i="167"/>
  <c r="C25" i="167"/>
  <c r="D28" i="166"/>
  <c r="H27" i="166"/>
  <c r="C25" i="166"/>
  <c r="D28" i="165"/>
  <c r="H27" i="165"/>
  <c r="C25" i="165"/>
  <c r="D28" i="164"/>
  <c r="H27" i="164"/>
  <c r="C25" i="164"/>
  <c r="D28" i="163"/>
  <c r="H27" i="163"/>
  <c r="C25" i="163"/>
  <c r="D28" i="162"/>
  <c r="H27" i="162"/>
  <c r="C25" i="162"/>
  <c r="D28" i="161"/>
  <c r="H27" i="161"/>
  <c r="C25" i="161"/>
  <c r="D28" i="160"/>
  <c r="H27" i="160"/>
  <c r="C25" i="160"/>
  <c r="D28" i="119"/>
  <c r="H27" i="119"/>
  <c r="C25" i="119"/>
  <c r="D28" i="118"/>
  <c r="H27" i="118"/>
  <c r="C25" i="118"/>
  <c r="D28" i="117"/>
  <c r="H27" i="117"/>
  <c r="C25" i="117"/>
  <c r="D28" i="116"/>
  <c r="H27" i="116"/>
  <c r="D28" i="115"/>
  <c r="H27" i="115"/>
  <c r="C25" i="115"/>
  <c r="D28" i="114"/>
  <c r="H27" i="114"/>
  <c r="C25" i="114"/>
  <c r="D28" i="113"/>
  <c r="H27" i="113"/>
  <c r="C25" i="113"/>
  <c r="D28" i="112"/>
  <c r="H27" i="112"/>
  <c r="C25" i="112"/>
  <c r="D28" i="159"/>
  <c r="H27" i="159"/>
  <c r="C25" i="159"/>
  <c r="D28" i="158"/>
  <c r="H27" i="158"/>
  <c r="C25" i="158"/>
  <c r="D28" i="157"/>
  <c r="H27" i="157"/>
  <c r="C25" i="157"/>
  <c r="D28" i="156"/>
  <c r="H27" i="156"/>
  <c r="C25" i="156"/>
  <c r="D28" i="155"/>
  <c r="H27" i="155"/>
  <c r="C25" i="155"/>
  <c r="D28" i="154"/>
  <c r="H27" i="154"/>
  <c r="C25" i="154"/>
  <c r="D28" i="153"/>
  <c r="H27" i="153"/>
  <c r="C25" i="153"/>
  <c r="D28" i="152"/>
  <c r="H27" i="152"/>
  <c r="C25" i="152"/>
  <c r="D28" i="151"/>
  <c r="H27" i="151"/>
  <c r="C25" i="151"/>
  <c r="D28" i="150"/>
  <c r="H27" i="150"/>
  <c r="C25" i="150"/>
  <c r="D28" i="149"/>
  <c r="H27" i="149"/>
  <c r="C25" i="149"/>
  <c r="D28" i="148"/>
  <c r="H27" i="148"/>
  <c r="C25" i="148"/>
  <c r="D28" i="147"/>
  <c r="H27" i="147"/>
  <c r="C25" i="147"/>
  <c r="D28" i="146"/>
  <c r="H27" i="146"/>
  <c r="C25" i="146"/>
  <c r="H27" i="145"/>
  <c r="D28" i="145"/>
  <c r="C25" i="145"/>
  <c r="D28" i="144"/>
  <c r="H27" i="144"/>
  <c r="C25" i="144"/>
  <c r="D28" i="143"/>
  <c r="H27" i="143"/>
  <c r="C25" i="143"/>
  <c r="D28" i="142"/>
  <c r="H27" i="142"/>
  <c r="C25" i="142"/>
  <c r="D28" i="141"/>
  <c r="H27" i="141"/>
  <c r="C25" i="141"/>
  <c r="D28" i="140"/>
  <c r="H27" i="140"/>
  <c r="C25" i="140"/>
  <c r="D28" i="139"/>
  <c r="H27" i="139"/>
  <c r="C25" i="139"/>
  <c r="D28" i="138"/>
  <c r="H27" i="138"/>
  <c r="C25" i="138"/>
  <c r="D28" i="137"/>
  <c r="H27" i="137"/>
  <c r="C25" i="137"/>
  <c r="D28" i="136"/>
  <c r="H27" i="136"/>
  <c r="C25" i="136"/>
  <c r="D28" i="135"/>
  <c r="H27" i="135"/>
  <c r="C25" i="135"/>
  <c r="D28" i="134"/>
  <c r="H27" i="134"/>
  <c r="C25" i="134"/>
  <c r="D28" i="133"/>
  <c r="H27" i="133"/>
  <c r="C25" i="133"/>
  <c r="D28" i="132"/>
  <c r="H27" i="132"/>
  <c r="C25" i="132"/>
  <c r="D28" i="131"/>
  <c r="H27" i="131"/>
  <c r="C25" i="131"/>
  <c r="D28" i="130"/>
  <c r="H27" i="130"/>
  <c r="C25" i="130"/>
  <c r="D28" i="129"/>
  <c r="H27" i="129"/>
  <c r="C25" i="129"/>
  <c r="D28" i="128"/>
  <c r="H27" i="128"/>
  <c r="C25" i="128"/>
  <c r="D28" i="127"/>
  <c r="H27" i="127"/>
  <c r="C25" i="127"/>
  <c r="D28" i="126"/>
  <c r="H27" i="126"/>
  <c r="C25" i="126"/>
  <c r="D28" i="125"/>
  <c r="H27" i="125"/>
  <c r="C25" i="125"/>
  <c r="D28" i="124"/>
  <c r="H27" i="124"/>
  <c r="D28" i="123"/>
  <c r="H27" i="123"/>
  <c r="C25" i="123"/>
  <c r="D28" i="122"/>
  <c r="H27" i="122"/>
  <c r="C25" i="122"/>
  <c r="D28" i="121"/>
  <c r="H27" i="121"/>
  <c r="C25" i="121"/>
  <c r="D28" i="120"/>
  <c r="H27" i="120"/>
  <c r="C25" i="120"/>
  <c r="D28" i="110"/>
  <c r="H27" i="110"/>
  <c r="D28" i="109"/>
  <c r="H27" i="109"/>
  <c r="C25" i="109"/>
  <c r="D28" i="108"/>
  <c r="H27" i="108"/>
  <c r="C25" i="108"/>
  <c r="D28" i="107"/>
  <c r="H27" i="107"/>
  <c r="C25" i="107"/>
  <c r="D27" i="106"/>
  <c r="H26" i="106"/>
  <c r="C25" i="106" s="1"/>
  <c r="D28" i="105"/>
  <c r="H27" i="105"/>
  <c r="C25" i="105"/>
  <c r="D27" i="104"/>
  <c r="H26" i="104"/>
  <c r="D28" i="103"/>
  <c r="H27" i="103"/>
  <c r="C25" i="103"/>
  <c r="D29" i="199" l="1"/>
  <c r="H28" i="199"/>
  <c r="C26" i="199"/>
  <c r="D29" i="198"/>
  <c r="H28" i="198"/>
  <c r="C26" i="198"/>
  <c r="D29" i="197"/>
  <c r="H28" i="197"/>
  <c r="C26" i="197"/>
  <c r="D29" i="196"/>
  <c r="H28" i="196"/>
  <c r="C26" i="196"/>
  <c r="D29" i="195"/>
  <c r="H28" i="195"/>
  <c r="C26" i="195"/>
  <c r="D29" i="194"/>
  <c r="H28" i="194"/>
  <c r="C26" i="194"/>
  <c r="D29" i="193"/>
  <c r="H28" i="193"/>
  <c r="C26" i="193"/>
  <c r="D29" i="192"/>
  <c r="H28" i="192"/>
  <c r="C26" i="192"/>
  <c r="D29" i="191"/>
  <c r="H28" i="191"/>
  <c r="C26" i="191"/>
  <c r="D29" i="190"/>
  <c r="H28" i="190"/>
  <c r="C26" i="190"/>
  <c r="D29" i="189"/>
  <c r="H28" i="189"/>
  <c r="C26" i="189"/>
  <c r="D29" i="188"/>
  <c r="H28" i="188"/>
  <c r="C26" i="188"/>
  <c r="D29" i="187"/>
  <c r="H28" i="187"/>
  <c r="C26" i="187"/>
  <c r="D29" i="186"/>
  <c r="H28" i="186"/>
  <c r="C26" i="186"/>
  <c r="D28" i="185"/>
  <c r="H27" i="185"/>
  <c r="C25" i="185"/>
  <c r="D29" i="184"/>
  <c r="H28" i="184"/>
  <c r="C26" i="184"/>
  <c r="D29" i="183"/>
  <c r="H28" i="183"/>
  <c r="C26" i="183"/>
  <c r="D29" i="182"/>
  <c r="H28" i="182"/>
  <c r="C26" i="182"/>
  <c r="D29" i="181"/>
  <c r="H28" i="181"/>
  <c r="C26" i="181"/>
  <c r="D29" i="180"/>
  <c r="H28" i="180"/>
  <c r="C26" i="180"/>
  <c r="D29" i="179"/>
  <c r="H28" i="179"/>
  <c r="C26" i="179"/>
  <c r="D29" i="178"/>
  <c r="H28" i="178"/>
  <c r="C26" i="178"/>
  <c r="D29" i="177"/>
  <c r="H28" i="177"/>
  <c r="C27" i="177" s="1"/>
  <c r="C26" i="177"/>
  <c r="D29" i="176"/>
  <c r="H28" i="176"/>
  <c r="C26" i="176"/>
  <c r="D29" i="175"/>
  <c r="H28" i="175"/>
  <c r="C26" i="175"/>
  <c r="D29" i="174"/>
  <c r="H28" i="174"/>
  <c r="C26" i="174"/>
  <c r="D29" i="173"/>
  <c r="H28" i="173"/>
  <c r="C26" i="173"/>
  <c r="D29" i="172"/>
  <c r="H28" i="172"/>
  <c r="C26" i="172"/>
  <c r="D29" i="171"/>
  <c r="H28" i="171"/>
  <c r="C26" i="171"/>
  <c r="D29" i="170"/>
  <c r="H28" i="170"/>
  <c r="C26" i="170"/>
  <c r="D29" i="169"/>
  <c r="H28" i="169"/>
  <c r="C26" i="169"/>
  <c r="D29" i="168"/>
  <c r="H28" i="168"/>
  <c r="C26" i="168"/>
  <c r="D29" i="167"/>
  <c r="H28" i="167"/>
  <c r="C26" i="167"/>
  <c r="D29" i="166"/>
  <c r="H28" i="166"/>
  <c r="C26" i="166"/>
  <c r="D29" i="165"/>
  <c r="H28" i="165"/>
  <c r="C26" i="165"/>
  <c r="D29" i="164"/>
  <c r="H28" i="164"/>
  <c r="C26" i="164"/>
  <c r="D29" i="163"/>
  <c r="H28" i="163"/>
  <c r="C26" i="163"/>
  <c r="D29" i="162"/>
  <c r="H28" i="162"/>
  <c r="C26" i="162"/>
  <c r="D29" i="161"/>
  <c r="H28" i="161"/>
  <c r="C26" i="161"/>
  <c r="D29" i="160"/>
  <c r="H28" i="160"/>
  <c r="C26" i="160"/>
  <c r="D29" i="119"/>
  <c r="H28" i="119"/>
  <c r="C26" i="119"/>
  <c r="D29" i="118"/>
  <c r="H28" i="118"/>
  <c r="C26" i="118"/>
  <c r="D29" i="117"/>
  <c r="H28" i="117"/>
  <c r="C26" i="117"/>
  <c r="D29" i="116"/>
  <c r="H28" i="116"/>
  <c r="C26" i="116"/>
  <c r="D29" i="115"/>
  <c r="H28" i="115"/>
  <c r="C26" i="115"/>
  <c r="D29" i="114"/>
  <c r="H28" i="114"/>
  <c r="C26" i="114"/>
  <c r="D29" i="113"/>
  <c r="H28" i="113"/>
  <c r="C26" i="113"/>
  <c r="D29" i="112"/>
  <c r="H28" i="112"/>
  <c r="C26" i="112"/>
  <c r="D29" i="159"/>
  <c r="H28" i="159"/>
  <c r="C26" i="159"/>
  <c r="D29" i="158"/>
  <c r="H28" i="158"/>
  <c r="C26" i="158"/>
  <c r="D29" i="157"/>
  <c r="H28" i="157"/>
  <c r="C26" i="157"/>
  <c r="D29" i="156"/>
  <c r="H28" i="156"/>
  <c r="C26" i="156"/>
  <c r="D29" i="155"/>
  <c r="H28" i="155"/>
  <c r="C26" i="155"/>
  <c r="D29" i="154"/>
  <c r="H28" i="154"/>
  <c r="C26" i="154"/>
  <c r="D29" i="153"/>
  <c r="H28" i="153"/>
  <c r="C26" i="153"/>
  <c r="D29" i="152"/>
  <c r="H28" i="152"/>
  <c r="C26" i="152"/>
  <c r="D29" i="151"/>
  <c r="H28" i="151"/>
  <c r="C26" i="151"/>
  <c r="D29" i="150"/>
  <c r="H28" i="150"/>
  <c r="C26" i="150"/>
  <c r="D29" i="149"/>
  <c r="H28" i="149"/>
  <c r="C26" i="149"/>
  <c r="D29" i="148"/>
  <c r="H28" i="148"/>
  <c r="C26" i="148"/>
  <c r="D29" i="147"/>
  <c r="H28" i="147"/>
  <c r="C26" i="147"/>
  <c r="D29" i="146"/>
  <c r="H28" i="146"/>
  <c r="C26" i="146"/>
  <c r="D29" i="145"/>
  <c r="H28" i="145"/>
  <c r="C27" i="145" s="1"/>
  <c r="C26" i="145"/>
  <c r="D29" i="144"/>
  <c r="H28" i="144"/>
  <c r="C26" i="144"/>
  <c r="D29" i="143"/>
  <c r="H28" i="143"/>
  <c r="C26" i="143"/>
  <c r="D29" i="142"/>
  <c r="H28" i="142"/>
  <c r="C26" i="142"/>
  <c r="D29" i="141"/>
  <c r="H28" i="141"/>
  <c r="C26" i="141"/>
  <c r="D29" i="140"/>
  <c r="H28" i="140"/>
  <c r="C26" i="140"/>
  <c r="D29" i="139"/>
  <c r="H28" i="139"/>
  <c r="C26" i="139"/>
  <c r="D29" i="138"/>
  <c r="H28" i="138"/>
  <c r="C26" i="138"/>
  <c r="D29" i="137"/>
  <c r="H28" i="137"/>
  <c r="C26" i="137"/>
  <c r="D29" i="136"/>
  <c r="H28" i="136"/>
  <c r="C26" i="136"/>
  <c r="D29" i="135"/>
  <c r="H28" i="135"/>
  <c r="C26" i="135"/>
  <c r="D29" i="134"/>
  <c r="H28" i="134"/>
  <c r="C26" i="134"/>
  <c r="D29" i="133"/>
  <c r="H28" i="133"/>
  <c r="C26" i="133"/>
  <c r="D29" i="132"/>
  <c r="H28" i="132"/>
  <c r="C26" i="132"/>
  <c r="D29" i="131"/>
  <c r="H28" i="131"/>
  <c r="C26" i="131"/>
  <c r="D29" i="130"/>
  <c r="H28" i="130"/>
  <c r="C26" i="130"/>
  <c r="D29" i="129"/>
  <c r="H28" i="129"/>
  <c r="C26" i="129"/>
  <c r="D29" i="128"/>
  <c r="H28" i="128"/>
  <c r="C26" i="128"/>
  <c r="D29" i="127"/>
  <c r="H28" i="127"/>
  <c r="C26" i="127"/>
  <c r="D29" i="126"/>
  <c r="H28" i="126"/>
  <c r="C26" i="126"/>
  <c r="D29" i="125"/>
  <c r="H28" i="125"/>
  <c r="C26" i="125"/>
  <c r="D29" i="124"/>
  <c r="H28" i="124"/>
  <c r="C26" i="124"/>
  <c r="D29" i="123"/>
  <c r="H28" i="123"/>
  <c r="C26" i="123"/>
  <c r="D29" i="122"/>
  <c r="H28" i="122"/>
  <c r="C26" i="122"/>
  <c r="D29" i="121"/>
  <c r="H28" i="121"/>
  <c r="C26" i="121"/>
  <c r="D29" i="120"/>
  <c r="H28" i="120"/>
  <c r="C26" i="120"/>
  <c r="D29" i="110"/>
  <c r="H28" i="110"/>
  <c r="C26" i="110"/>
  <c r="D29" i="109"/>
  <c r="H28" i="109"/>
  <c r="C26" i="109"/>
  <c r="D29" i="108"/>
  <c r="H28" i="108"/>
  <c r="C26" i="108"/>
  <c r="D29" i="107"/>
  <c r="H28" i="107"/>
  <c r="C26" i="107"/>
  <c r="D28" i="106"/>
  <c r="H27" i="106"/>
  <c r="D29" i="105"/>
  <c r="H28" i="105"/>
  <c r="C26" i="105"/>
  <c r="D28" i="104"/>
  <c r="H27" i="104"/>
  <c r="C25" i="104"/>
  <c r="D29" i="103"/>
  <c r="H28" i="103"/>
  <c r="C26" i="103"/>
  <c r="D30" i="199" l="1"/>
  <c r="H29" i="199"/>
  <c r="C27" i="199"/>
  <c r="H29" i="198"/>
  <c r="D30" i="198"/>
  <c r="C27" i="198"/>
  <c r="H29" i="197"/>
  <c r="D30" i="197"/>
  <c r="C27" i="197"/>
  <c r="H29" i="196"/>
  <c r="D30" i="196"/>
  <c r="C27" i="196"/>
  <c r="H29" i="195"/>
  <c r="D30" i="195"/>
  <c r="C27" i="195"/>
  <c r="D30" i="194"/>
  <c r="H29" i="194"/>
  <c r="C27" i="194"/>
  <c r="H29" i="193"/>
  <c r="D30" i="193"/>
  <c r="C27" i="193"/>
  <c r="H29" i="192"/>
  <c r="D30" i="192"/>
  <c r="C27" i="192"/>
  <c r="D30" i="191"/>
  <c r="H29" i="191"/>
  <c r="C27" i="191"/>
  <c r="D30" i="190"/>
  <c r="H29" i="190"/>
  <c r="C27" i="190"/>
  <c r="H29" i="189"/>
  <c r="D30" i="189"/>
  <c r="C27" i="189"/>
  <c r="D30" i="188"/>
  <c r="H29" i="188"/>
  <c r="C27" i="188"/>
  <c r="D30" i="187"/>
  <c r="H29" i="187"/>
  <c r="C27" i="187"/>
  <c r="D30" i="186"/>
  <c r="H29" i="186"/>
  <c r="C27" i="186"/>
  <c r="D29" i="185"/>
  <c r="H28" i="185"/>
  <c r="C26" i="185"/>
  <c r="D30" i="184"/>
  <c r="H29" i="184"/>
  <c r="C27" i="184"/>
  <c r="D30" i="183"/>
  <c r="H29" i="183"/>
  <c r="C27" i="183"/>
  <c r="D30" i="182"/>
  <c r="H29" i="182"/>
  <c r="C27" i="182"/>
  <c r="D30" i="181"/>
  <c r="H29" i="181"/>
  <c r="C27" i="181"/>
  <c r="H29" i="180"/>
  <c r="D30" i="180"/>
  <c r="C27" i="180"/>
  <c r="H29" i="179"/>
  <c r="D30" i="179"/>
  <c r="C27" i="179"/>
  <c r="D30" i="178"/>
  <c r="H29" i="178"/>
  <c r="C27" i="178"/>
  <c r="D30" i="177"/>
  <c r="H29" i="177"/>
  <c r="D30" i="176"/>
  <c r="H29" i="176"/>
  <c r="C27" i="176"/>
  <c r="D30" i="175"/>
  <c r="H29" i="175"/>
  <c r="C27" i="175"/>
  <c r="D30" i="174"/>
  <c r="H29" i="174"/>
  <c r="C27" i="174"/>
  <c r="D30" i="173"/>
  <c r="H29" i="173"/>
  <c r="C27" i="173"/>
  <c r="D30" i="172"/>
  <c r="H29" i="172"/>
  <c r="C27" i="172"/>
  <c r="H29" i="171"/>
  <c r="D30" i="171"/>
  <c r="C27" i="171"/>
  <c r="D30" i="170"/>
  <c r="H29" i="170"/>
  <c r="C27" i="170"/>
  <c r="H29" i="169"/>
  <c r="D30" i="169"/>
  <c r="C27" i="169"/>
  <c r="D30" i="168"/>
  <c r="H29" i="168"/>
  <c r="C27" i="168"/>
  <c r="H29" i="167"/>
  <c r="D30" i="167"/>
  <c r="C27" i="167"/>
  <c r="D30" i="166"/>
  <c r="H29" i="166"/>
  <c r="C27" i="166"/>
  <c r="D30" i="165"/>
  <c r="H29" i="165"/>
  <c r="C27" i="165"/>
  <c r="D30" i="164"/>
  <c r="H29" i="164"/>
  <c r="C27" i="164"/>
  <c r="D30" i="163"/>
  <c r="H29" i="163"/>
  <c r="C27" i="163"/>
  <c r="D30" i="162"/>
  <c r="H29" i="162"/>
  <c r="C27" i="162"/>
  <c r="D30" i="161"/>
  <c r="H29" i="161"/>
  <c r="C27" i="161"/>
  <c r="D30" i="160"/>
  <c r="H29" i="160"/>
  <c r="C27" i="160"/>
  <c r="H29" i="119"/>
  <c r="D30" i="119"/>
  <c r="C27" i="119"/>
  <c r="D30" i="118"/>
  <c r="H29" i="118"/>
  <c r="C27" i="118"/>
  <c r="H29" i="117"/>
  <c r="D30" i="117"/>
  <c r="C27" i="117"/>
  <c r="D30" i="116"/>
  <c r="H29" i="116"/>
  <c r="C27" i="116"/>
  <c r="D30" i="115"/>
  <c r="H29" i="115"/>
  <c r="C27" i="115"/>
  <c r="D30" i="114"/>
  <c r="H29" i="114"/>
  <c r="C27" i="114"/>
  <c r="H29" i="113"/>
  <c r="D30" i="113"/>
  <c r="C27" i="113"/>
  <c r="H29" i="112"/>
  <c r="D30" i="112"/>
  <c r="C27" i="112"/>
  <c r="H29" i="159"/>
  <c r="D30" i="159"/>
  <c r="C27" i="159"/>
  <c r="D30" i="158"/>
  <c r="H29" i="158"/>
  <c r="C27" i="158"/>
  <c r="D30" i="157"/>
  <c r="H29" i="157"/>
  <c r="C27" i="157"/>
  <c r="H29" i="156"/>
  <c r="D30" i="156"/>
  <c r="C27" i="156"/>
  <c r="H29" i="155"/>
  <c r="D30" i="155"/>
  <c r="C27" i="155"/>
  <c r="H29" i="154"/>
  <c r="D30" i="154"/>
  <c r="C27" i="154"/>
  <c r="D30" i="153"/>
  <c r="H29" i="153"/>
  <c r="C27" i="153"/>
  <c r="H29" i="152"/>
  <c r="D30" i="152"/>
  <c r="C27" i="152"/>
  <c r="D30" i="151"/>
  <c r="H29" i="151"/>
  <c r="C27" i="151"/>
  <c r="D30" i="150"/>
  <c r="H29" i="150"/>
  <c r="C27" i="150"/>
  <c r="D30" i="149"/>
  <c r="H29" i="149"/>
  <c r="C27" i="149"/>
  <c r="D30" i="148"/>
  <c r="H29" i="148"/>
  <c r="C27" i="148"/>
  <c r="D30" i="147"/>
  <c r="H29" i="147"/>
  <c r="C27" i="147"/>
  <c r="H29" i="146"/>
  <c r="D30" i="146"/>
  <c r="C27" i="146"/>
  <c r="H29" i="145"/>
  <c r="D30" i="145"/>
  <c r="D30" i="144"/>
  <c r="H29" i="144"/>
  <c r="C27" i="144"/>
  <c r="D30" i="143"/>
  <c r="H29" i="143"/>
  <c r="C27" i="143"/>
  <c r="D30" i="142"/>
  <c r="H29" i="142"/>
  <c r="C27" i="142"/>
  <c r="D30" i="141"/>
  <c r="H29" i="141"/>
  <c r="C27" i="141"/>
  <c r="H29" i="140"/>
  <c r="D30" i="140"/>
  <c r="C27" i="140"/>
  <c r="D30" i="139"/>
  <c r="H29" i="139"/>
  <c r="C27" i="139"/>
  <c r="H29" i="138"/>
  <c r="D30" i="138"/>
  <c r="C27" i="138"/>
  <c r="H29" i="137"/>
  <c r="D30" i="137"/>
  <c r="C27" i="137"/>
  <c r="H29" i="136"/>
  <c r="D30" i="136"/>
  <c r="C27" i="136"/>
  <c r="H29" i="135"/>
  <c r="D30" i="135"/>
  <c r="C27" i="135"/>
  <c r="D30" i="134"/>
  <c r="H29" i="134"/>
  <c r="C27" i="134"/>
  <c r="D30" i="133"/>
  <c r="H29" i="133"/>
  <c r="C27" i="133"/>
  <c r="H29" i="132"/>
  <c r="D30" i="132"/>
  <c r="C27" i="132"/>
  <c r="D30" i="131"/>
  <c r="H29" i="131"/>
  <c r="C27" i="131"/>
  <c r="H29" i="130"/>
  <c r="D30" i="130"/>
  <c r="C27" i="130"/>
  <c r="H29" i="129"/>
  <c r="D30" i="129"/>
  <c r="C27" i="129"/>
  <c r="H29" i="128"/>
  <c r="D30" i="128"/>
  <c r="C27" i="128"/>
  <c r="D30" i="127"/>
  <c r="H29" i="127"/>
  <c r="C27" i="127"/>
  <c r="H29" i="126"/>
  <c r="D30" i="126"/>
  <c r="C27" i="126"/>
  <c r="D30" i="125"/>
  <c r="H29" i="125"/>
  <c r="C27" i="125"/>
  <c r="H29" i="124"/>
  <c r="D30" i="124"/>
  <c r="C27" i="124"/>
  <c r="H29" i="123"/>
  <c r="D30" i="123"/>
  <c r="C27" i="123"/>
  <c r="H29" i="122"/>
  <c r="D30" i="122"/>
  <c r="C27" i="122"/>
  <c r="D30" i="121"/>
  <c r="H29" i="121"/>
  <c r="C27" i="121"/>
  <c r="H29" i="120"/>
  <c r="D30" i="120"/>
  <c r="C27" i="120"/>
  <c r="D30" i="110"/>
  <c r="H29" i="110"/>
  <c r="C27" i="110"/>
  <c r="H29" i="109"/>
  <c r="D30" i="109"/>
  <c r="C27" i="109"/>
  <c r="H29" i="108"/>
  <c r="D30" i="108"/>
  <c r="C27" i="108"/>
  <c r="H29" i="107"/>
  <c r="D30" i="107"/>
  <c r="C27" i="107"/>
  <c r="D29" i="106"/>
  <c r="H28" i="106"/>
  <c r="C26" i="106"/>
  <c r="D30" i="105"/>
  <c r="H29" i="105"/>
  <c r="C27" i="105"/>
  <c r="D29" i="104"/>
  <c r="H28" i="104"/>
  <c r="C26" i="104"/>
  <c r="H29" i="103"/>
  <c r="D30" i="103"/>
  <c r="C27" i="103"/>
  <c r="D31" i="199" l="1"/>
  <c r="H31" i="199" s="1"/>
  <c r="H30" i="199"/>
  <c r="C28" i="199"/>
  <c r="D31" i="198"/>
  <c r="H31" i="198" s="1"/>
  <c r="H30" i="198"/>
  <c r="C29" i="198" s="1"/>
  <c r="C28" i="198"/>
  <c r="D31" i="197"/>
  <c r="H31" i="197" s="1"/>
  <c r="H30" i="197"/>
  <c r="C29" i="197" s="1"/>
  <c r="C28" i="197"/>
  <c r="D31" i="196"/>
  <c r="H31" i="196" s="1"/>
  <c r="H30" i="196"/>
  <c r="C29" i="196" s="1"/>
  <c r="C28" i="196"/>
  <c r="D31" i="195"/>
  <c r="H31" i="195" s="1"/>
  <c r="H30" i="195"/>
  <c r="C29" i="195" s="1"/>
  <c r="C28" i="195"/>
  <c r="D31" i="194"/>
  <c r="H31" i="194" s="1"/>
  <c r="H30" i="194"/>
  <c r="C28" i="194"/>
  <c r="D31" i="193"/>
  <c r="H31" i="193" s="1"/>
  <c r="H30" i="193"/>
  <c r="C29" i="193" s="1"/>
  <c r="C28" i="193"/>
  <c r="D31" i="192"/>
  <c r="H31" i="192" s="1"/>
  <c r="H30" i="192"/>
  <c r="C29" i="192" s="1"/>
  <c r="C28" i="192"/>
  <c r="D31" i="191"/>
  <c r="H31" i="191" s="1"/>
  <c r="H30" i="191"/>
  <c r="C28" i="191"/>
  <c r="D31" i="190"/>
  <c r="H31" i="190" s="1"/>
  <c r="H30" i="190"/>
  <c r="C28" i="190"/>
  <c r="D31" i="189"/>
  <c r="H31" i="189" s="1"/>
  <c r="H30" i="189"/>
  <c r="C29" i="189" s="1"/>
  <c r="C28" i="189"/>
  <c r="D31" i="188"/>
  <c r="H31" i="188" s="1"/>
  <c r="H30" i="188"/>
  <c r="C28" i="188"/>
  <c r="D31" i="187"/>
  <c r="H31" i="187" s="1"/>
  <c r="H30" i="187"/>
  <c r="C28" i="187"/>
  <c r="D31" i="186"/>
  <c r="H31" i="186" s="1"/>
  <c r="H30" i="186"/>
  <c r="C28" i="186"/>
  <c r="D30" i="185"/>
  <c r="H29" i="185"/>
  <c r="C27" i="185"/>
  <c r="D31" i="184"/>
  <c r="H31" i="184" s="1"/>
  <c r="H30" i="184"/>
  <c r="C28" i="184"/>
  <c r="D31" i="183"/>
  <c r="H31" i="183" s="1"/>
  <c r="H30" i="183"/>
  <c r="C28" i="183"/>
  <c r="D31" i="182"/>
  <c r="H31" i="182" s="1"/>
  <c r="H30" i="182"/>
  <c r="C28" i="182"/>
  <c r="D31" i="181"/>
  <c r="H31" i="181" s="1"/>
  <c r="H30" i="181"/>
  <c r="C28" i="181"/>
  <c r="D31" i="180"/>
  <c r="H31" i="180" s="1"/>
  <c r="H30" i="180"/>
  <c r="C29" i="180" s="1"/>
  <c r="C28" i="180"/>
  <c r="D31" i="179"/>
  <c r="H31" i="179" s="1"/>
  <c r="H30" i="179"/>
  <c r="C29" i="179" s="1"/>
  <c r="C28" i="179"/>
  <c r="D31" i="178"/>
  <c r="H31" i="178" s="1"/>
  <c r="H30" i="178"/>
  <c r="C28" i="178"/>
  <c r="D31" i="177"/>
  <c r="H31" i="177" s="1"/>
  <c r="H30" i="177"/>
  <c r="C28" i="177"/>
  <c r="D31" i="176"/>
  <c r="H31" i="176" s="1"/>
  <c r="H30" i="176"/>
  <c r="C28" i="176"/>
  <c r="D31" i="175"/>
  <c r="H31" i="175" s="1"/>
  <c r="H30" i="175"/>
  <c r="C28" i="175"/>
  <c r="D31" i="174"/>
  <c r="H31" i="174" s="1"/>
  <c r="H30" i="174"/>
  <c r="C28" i="174"/>
  <c r="D31" i="173"/>
  <c r="H31" i="173" s="1"/>
  <c r="H30" i="173"/>
  <c r="C28" i="173"/>
  <c r="D31" i="172"/>
  <c r="H31" i="172" s="1"/>
  <c r="H30" i="172"/>
  <c r="C28" i="172"/>
  <c r="D31" i="171"/>
  <c r="H31" i="171" s="1"/>
  <c r="H30" i="171"/>
  <c r="C29" i="171" s="1"/>
  <c r="C28" i="171"/>
  <c r="D31" i="170"/>
  <c r="H31" i="170" s="1"/>
  <c r="H30" i="170"/>
  <c r="C28" i="170"/>
  <c r="D31" i="169"/>
  <c r="H31" i="169" s="1"/>
  <c r="H30" i="169"/>
  <c r="C29" i="169" s="1"/>
  <c r="C28" i="169"/>
  <c r="D31" i="168"/>
  <c r="H31" i="168" s="1"/>
  <c r="H30" i="168"/>
  <c r="C28" i="168"/>
  <c r="D31" i="167"/>
  <c r="H31" i="167" s="1"/>
  <c r="H30" i="167"/>
  <c r="C29" i="167" s="1"/>
  <c r="C28" i="167"/>
  <c r="D31" i="166"/>
  <c r="H31" i="166" s="1"/>
  <c r="H30" i="166"/>
  <c r="C28" i="166"/>
  <c r="D31" i="165"/>
  <c r="H31" i="165" s="1"/>
  <c r="H30" i="165"/>
  <c r="C28" i="165"/>
  <c r="D31" i="164"/>
  <c r="H31" i="164" s="1"/>
  <c r="H30" i="164"/>
  <c r="C28" i="164"/>
  <c r="D31" i="163"/>
  <c r="H31" i="163" s="1"/>
  <c r="H30" i="163"/>
  <c r="C28" i="163"/>
  <c r="D31" i="162"/>
  <c r="H31" i="162" s="1"/>
  <c r="H30" i="162"/>
  <c r="C28" i="162"/>
  <c r="D31" i="161"/>
  <c r="H31" i="161" s="1"/>
  <c r="H30" i="161"/>
  <c r="C28" i="161"/>
  <c r="D31" i="160"/>
  <c r="H31" i="160" s="1"/>
  <c r="H30" i="160"/>
  <c r="C28" i="160"/>
  <c r="D31" i="119"/>
  <c r="H31" i="119" s="1"/>
  <c r="H30" i="119"/>
  <c r="C29" i="119" s="1"/>
  <c r="C28" i="119"/>
  <c r="D31" i="118"/>
  <c r="H31" i="118" s="1"/>
  <c r="H30" i="118"/>
  <c r="C28" i="118"/>
  <c r="D31" i="117"/>
  <c r="H31" i="117" s="1"/>
  <c r="H30" i="117"/>
  <c r="C29" i="117" s="1"/>
  <c r="C28" i="117"/>
  <c r="D31" i="116"/>
  <c r="H31" i="116" s="1"/>
  <c r="H30" i="116"/>
  <c r="C28" i="116"/>
  <c r="D31" i="115"/>
  <c r="H31" i="115" s="1"/>
  <c r="H30" i="115"/>
  <c r="C28" i="115"/>
  <c r="H30" i="114"/>
  <c r="D31" i="114"/>
  <c r="H31" i="114" s="1"/>
  <c r="C28" i="114"/>
  <c r="D31" i="113"/>
  <c r="H31" i="113" s="1"/>
  <c r="H30" i="113"/>
  <c r="C29" i="113" s="1"/>
  <c r="C28" i="113"/>
  <c r="D31" i="112"/>
  <c r="H31" i="112" s="1"/>
  <c r="H30" i="112"/>
  <c r="C29" i="112" s="1"/>
  <c r="C28" i="112"/>
  <c r="D31" i="159"/>
  <c r="H31" i="159" s="1"/>
  <c r="H30" i="159"/>
  <c r="C29" i="159" s="1"/>
  <c r="C28" i="159"/>
  <c r="D31" i="158"/>
  <c r="H31" i="158" s="1"/>
  <c r="H30" i="158"/>
  <c r="C28" i="158"/>
  <c r="D31" i="157"/>
  <c r="H31" i="157" s="1"/>
  <c r="H30" i="157"/>
  <c r="C28" i="157"/>
  <c r="D31" i="156"/>
  <c r="H31" i="156" s="1"/>
  <c r="H30" i="156"/>
  <c r="C29" i="156" s="1"/>
  <c r="C28" i="156"/>
  <c r="D31" i="155"/>
  <c r="H31" i="155" s="1"/>
  <c r="H30" i="155"/>
  <c r="C29" i="155" s="1"/>
  <c r="C28" i="155"/>
  <c r="D31" i="154"/>
  <c r="H31" i="154" s="1"/>
  <c r="H30" i="154"/>
  <c r="C29" i="154" s="1"/>
  <c r="C28" i="154"/>
  <c r="D31" i="153"/>
  <c r="H31" i="153" s="1"/>
  <c r="H30" i="153"/>
  <c r="C28" i="153"/>
  <c r="D31" i="152"/>
  <c r="H31" i="152" s="1"/>
  <c r="H30" i="152"/>
  <c r="C29" i="152" s="1"/>
  <c r="C28" i="152"/>
  <c r="D31" i="151"/>
  <c r="H31" i="151" s="1"/>
  <c r="H30" i="151"/>
  <c r="C28" i="151"/>
  <c r="D31" i="150"/>
  <c r="H31" i="150" s="1"/>
  <c r="H30" i="150"/>
  <c r="C28" i="150"/>
  <c r="D31" i="149"/>
  <c r="H31" i="149" s="1"/>
  <c r="H30" i="149"/>
  <c r="C28" i="149"/>
  <c r="D31" i="148"/>
  <c r="H31" i="148" s="1"/>
  <c r="H30" i="148"/>
  <c r="C28" i="148"/>
  <c r="D31" i="147"/>
  <c r="H31" i="147" s="1"/>
  <c r="H30" i="147"/>
  <c r="C28" i="147"/>
  <c r="D31" i="146"/>
  <c r="H31" i="146" s="1"/>
  <c r="H30" i="146"/>
  <c r="C29" i="146" s="1"/>
  <c r="C28" i="146"/>
  <c r="D31" i="145"/>
  <c r="H31" i="145" s="1"/>
  <c r="H30" i="145"/>
  <c r="C29" i="145" s="1"/>
  <c r="C28" i="145"/>
  <c r="D31" i="144"/>
  <c r="H31" i="144" s="1"/>
  <c r="H30" i="144"/>
  <c r="C28" i="144"/>
  <c r="D31" i="143"/>
  <c r="H31" i="143" s="1"/>
  <c r="H30" i="143"/>
  <c r="C28" i="143"/>
  <c r="D31" i="142"/>
  <c r="H31" i="142" s="1"/>
  <c r="H30" i="142"/>
  <c r="C28" i="142"/>
  <c r="D31" i="141"/>
  <c r="H31" i="141" s="1"/>
  <c r="H30" i="141"/>
  <c r="C28" i="141"/>
  <c r="D31" i="140"/>
  <c r="H31" i="140" s="1"/>
  <c r="H30" i="140"/>
  <c r="C29" i="140" s="1"/>
  <c r="C28" i="140"/>
  <c r="D31" i="139"/>
  <c r="H31" i="139" s="1"/>
  <c r="H30" i="139"/>
  <c r="C28" i="139"/>
  <c r="D31" i="138"/>
  <c r="H31" i="138" s="1"/>
  <c r="H30" i="138"/>
  <c r="C29" i="138" s="1"/>
  <c r="C28" i="138"/>
  <c r="D31" i="137"/>
  <c r="H31" i="137" s="1"/>
  <c r="H30" i="137"/>
  <c r="C29" i="137" s="1"/>
  <c r="C28" i="137"/>
  <c r="D31" i="136"/>
  <c r="H31" i="136" s="1"/>
  <c r="H30" i="136"/>
  <c r="C29" i="136" s="1"/>
  <c r="C28" i="136"/>
  <c r="D31" i="135"/>
  <c r="H31" i="135" s="1"/>
  <c r="H30" i="135"/>
  <c r="C29" i="135" s="1"/>
  <c r="C28" i="135"/>
  <c r="D31" i="134"/>
  <c r="H31" i="134" s="1"/>
  <c r="H30" i="134"/>
  <c r="C28" i="134"/>
  <c r="D31" i="133"/>
  <c r="H31" i="133" s="1"/>
  <c r="H30" i="133"/>
  <c r="C28" i="133"/>
  <c r="D31" i="132"/>
  <c r="H31" i="132" s="1"/>
  <c r="H30" i="132"/>
  <c r="C29" i="132" s="1"/>
  <c r="C28" i="132"/>
  <c r="D31" i="131"/>
  <c r="H31" i="131" s="1"/>
  <c r="H30" i="131"/>
  <c r="C28" i="131"/>
  <c r="D31" i="130"/>
  <c r="H31" i="130" s="1"/>
  <c r="H30" i="130"/>
  <c r="C29" i="130" s="1"/>
  <c r="C28" i="130"/>
  <c r="D31" i="129"/>
  <c r="H31" i="129" s="1"/>
  <c r="H30" i="129"/>
  <c r="C29" i="129" s="1"/>
  <c r="C28" i="129"/>
  <c r="D31" i="128"/>
  <c r="H31" i="128" s="1"/>
  <c r="H30" i="128"/>
  <c r="C29" i="128" s="1"/>
  <c r="C28" i="128"/>
  <c r="D31" i="127"/>
  <c r="H31" i="127" s="1"/>
  <c r="H30" i="127"/>
  <c r="C28" i="127"/>
  <c r="D31" i="126"/>
  <c r="H31" i="126" s="1"/>
  <c r="H30" i="126"/>
  <c r="C29" i="126" s="1"/>
  <c r="C28" i="126"/>
  <c r="D31" i="125"/>
  <c r="H31" i="125" s="1"/>
  <c r="H30" i="125"/>
  <c r="C28" i="125"/>
  <c r="D31" i="124"/>
  <c r="H31" i="124" s="1"/>
  <c r="H30" i="124"/>
  <c r="C29" i="124" s="1"/>
  <c r="C28" i="124"/>
  <c r="D31" i="123"/>
  <c r="H31" i="123" s="1"/>
  <c r="H30" i="123"/>
  <c r="C29" i="123" s="1"/>
  <c r="C28" i="123"/>
  <c r="D31" i="122"/>
  <c r="H31" i="122" s="1"/>
  <c r="H30" i="122"/>
  <c r="C29" i="122" s="1"/>
  <c r="C28" i="122"/>
  <c r="D31" i="121"/>
  <c r="H31" i="121" s="1"/>
  <c r="H30" i="121"/>
  <c r="C28" i="121"/>
  <c r="D31" i="120"/>
  <c r="H31" i="120" s="1"/>
  <c r="H30" i="120"/>
  <c r="C29" i="120" s="1"/>
  <c r="C28" i="120"/>
  <c r="D31" i="110"/>
  <c r="H31" i="110" s="1"/>
  <c r="H30" i="110"/>
  <c r="C28" i="110"/>
  <c r="D31" i="109"/>
  <c r="H31" i="109" s="1"/>
  <c r="H30" i="109"/>
  <c r="C29" i="109" s="1"/>
  <c r="C28" i="109"/>
  <c r="D31" i="108"/>
  <c r="H31" i="108" s="1"/>
  <c r="H30" i="108"/>
  <c r="C29" i="108" s="1"/>
  <c r="C28" i="108"/>
  <c r="D31" i="107"/>
  <c r="H31" i="107" s="1"/>
  <c r="H30" i="107"/>
  <c r="C29" i="107" s="1"/>
  <c r="C28" i="107"/>
  <c r="D30" i="106"/>
  <c r="H29" i="106"/>
  <c r="C27" i="106"/>
  <c r="D31" i="105"/>
  <c r="H31" i="105" s="1"/>
  <c r="H30" i="105"/>
  <c r="C28" i="105"/>
  <c r="H29" i="104"/>
  <c r="D30" i="104"/>
  <c r="C27" i="104"/>
  <c r="D31" i="103"/>
  <c r="H31" i="103" s="1"/>
  <c r="H30" i="103"/>
  <c r="C29" i="103" s="1"/>
  <c r="C28" i="103"/>
  <c r="C30" i="199" l="1"/>
  <c r="C31" i="199"/>
  <c r="C29" i="199"/>
  <c r="C30" i="198"/>
  <c r="C31" i="198"/>
  <c r="C30" i="197"/>
  <c r="C31" i="197"/>
  <c r="C30" i="196"/>
  <c r="C31" i="196"/>
  <c r="C30" i="195"/>
  <c r="C31" i="195"/>
  <c r="C30" i="194"/>
  <c r="C31" i="194"/>
  <c r="C29" i="194"/>
  <c r="C30" i="193"/>
  <c r="C31" i="193"/>
  <c r="C30" i="192"/>
  <c r="C31" i="192"/>
  <c r="C30" i="191"/>
  <c r="C31" i="191"/>
  <c r="C29" i="191"/>
  <c r="C30" i="190"/>
  <c r="C31" i="190"/>
  <c r="C29" i="190"/>
  <c r="C30" i="189"/>
  <c r="C31" i="189"/>
  <c r="C30" i="188"/>
  <c r="C31" i="188"/>
  <c r="C29" i="188"/>
  <c r="C30" i="187"/>
  <c r="C31" i="187"/>
  <c r="C29" i="187"/>
  <c r="C30" i="186"/>
  <c r="C31" i="186"/>
  <c r="C29" i="186"/>
  <c r="D31" i="185"/>
  <c r="H31" i="185" s="1"/>
  <c r="H30" i="185"/>
  <c r="C28" i="185"/>
  <c r="C30" i="184"/>
  <c r="C31" i="184"/>
  <c r="C29" i="184"/>
  <c r="C30" i="183"/>
  <c r="C31" i="183"/>
  <c r="C29" i="183"/>
  <c r="C30" i="182"/>
  <c r="C31" i="182"/>
  <c r="C29" i="182"/>
  <c r="C30" i="181"/>
  <c r="C31" i="181"/>
  <c r="C29" i="181"/>
  <c r="C30" i="180"/>
  <c r="C31" i="180"/>
  <c r="C30" i="179"/>
  <c r="C31" i="179"/>
  <c r="C30" i="178"/>
  <c r="C31" i="178"/>
  <c r="C29" i="178"/>
  <c r="C30" i="177"/>
  <c r="C31" i="177"/>
  <c r="C29" i="177"/>
  <c r="C30" i="176"/>
  <c r="C31" i="176"/>
  <c r="C29" i="176"/>
  <c r="C30" i="175"/>
  <c r="C31" i="175"/>
  <c r="C29" i="175"/>
  <c r="C30" i="174"/>
  <c r="C31" i="174"/>
  <c r="C29" i="174"/>
  <c r="C30" i="173"/>
  <c r="C31" i="173"/>
  <c r="C29" i="173"/>
  <c r="C30" i="172"/>
  <c r="C31" i="172"/>
  <c r="C29" i="172"/>
  <c r="C30" i="171"/>
  <c r="C31" i="171"/>
  <c r="C30" i="170"/>
  <c r="C31" i="170"/>
  <c r="C29" i="170"/>
  <c r="C30" i="169"/>
  <c r="C31" i="169"/>
  <c r="C30" i="168"/>
  <c r="C31" i="168"/>
  <c r="C29" i="168"/>
  <c r="C30" i="167"/>
  <c r="C31" i="167"/>
  <c r="C30" i="166"/>
  <c r="C31" i="166"/>
  <c r="C29" i="166"/>
  <c r="C30" i="165"/>
  <c r="C31" i="165"/>
  <c r="C29" i="165"/>
  <c r="C30" i="164"/>
  <c r="C31" i="164"/>
  <c r="C29" i="164"/>
  <c r="C30" i="163"/>
  <c r="C31" i="163"/>
  <c r="C29" i="163"/>
  <c r="C30" i="162"/>
  <c r="C31" i="162"/>
  <c r="C29" i="162"/>
  <c r="C30" i="161"/>
  <c r="C31" i="161"/>
  <c r="C29" i="161"/>
  <c r="C30" i="160"/>
  <c r="C31" i="160"/>
  <c r="C29" i="160"/>
  <c r="C30" i="119"/>
  <c r="C31" i="119"/>
  <c r="C30" i="118"/>
  <c r="C31" i="118"/>
  <c r="C29" i="118"/>
  <c r="C30" i="117"/>
  <c r="C31" i="117"/>
  <c r="C30" i="116"/>
  <c r="C31" i="116"/>
  <c r="C29" i="116"/>
  <c r="C30" i="115"/>
  <c r="C31" i="115"/>
  <c r="C29" i="115"/>
  <c r="C31" i="114"/>
  <c r="C30" i="114"/>
  <c r="C29" i="114"/>
  <c r="C30" i="113"/>
  <c r="C31" i="113"/>
  <c r="C30" i="112"/>
  <c r="C31" i="112"/>
  <c r="C30" i="159"/>
  <c r="C31" i="159"/>
  <c r="C30" i="158"/>
  <c r="C31" i="158"/>
  <c r="C29" i="158"/>
  <c r="C30" i="157"/>
  <c r="C31" i="157"/>
  <c r="C29" i="157"/>
  <c r="C30" i="156"/>
  <c r="C31" i="156"/>
  <c r="C30" i="155"/>
  <c r="C31" i="155"/>
  <c r="C30" i="154"/>
  <c r="C31" i="154"/>
  <c r="C30" i="153"/>
  <c r="C31" i="153"/>
  <c r="C29" i="153"/>
  <c r="C30" i="152"/>
  <c r="C31" i="152"/>
  <c r="C30" i="151"/>
  <c r="C31" i="151"/>
  <c r="C29" i="151"/>
  <c r="C30" i="150"/>
  <c r="C31" i="150"/>
  <c r="C29" i="150"/>
  <c r="C30" i="149"/>
  <c r="C31" i="149"/>
  <c r="C29" i="149"/>
  <c r="C30" i="148"/>
  <c r="C31" i="148"/>
  <c r="C29" i="148"/>
  <c r="C30" i="147"/>
  <c r="C31" i="147"/>
  <c r="C29" i="147"/>
  <c r="C30" i="146"/>
  <c r="C31" i="146"/>
  <c r="C30" i="145"/>
  <c r="C31" i="145"/>
  <c r="C30" i="144"/>
  <c r="C31" i="144"/>
  <c r="C29" i="144"/>
  <c r="C30" i="143"/>
  <c r="C31" i="143"/>
  <c r="C29" i="143"/>
  <c r="C30" i="142"/>
  <c r="C31" i="142"/>
  <c r="C29" i="142"/>
  <c r="C30" i="141"/>
  <c r="C31" i="141"/>
  <c r="C29" i="141"/>
  <c r="C30" i="140"/>
  <c r="C31" i="140"/>
  <c r="C30" i="139"/>
  <c r="C31" i="139"/>
  <c r="C29" i="139"/>
  <c r="C30" i="138"/>
  <c r="C31" i="138"/>
  <c r="C30" i="137"/>
  <c r="C31" i="137"/>
  <c r="C30" i="136"/>
  <c r="C31" i="136"/>
  <c r="C30" i="135"/>
  <c r="C31" i="135"/>
  <c r="C30" i="134"/>
  <c r="C31" i="134"/>
  <c r="C29" i="134"/>
  <c r="C30" i="133"/>
  <c r="C31" i="133"/>
  <c r="C29" i="133"/>
  <c r="C30" i="132"/>
  <c r="C31" i="132"/>
  <c r="C30" i="131"/>
  <c r="C31" i="131"/>
  <c r="C29" i="131"/>
  <c r="C30" i="130"/>
  <c r="C31" i="130"/>
  <c r="C30" i="129"/>
  <c r="C31" i="129"/>
  <c r="C30" i="128"/>
  <c r="C31" i="128"/>
  <c r="C30" i="127"/>
  <c r="C31" i="127"/>
  <c r="C29" i="127"/>
  <c r="C30" i="126"/>
  <c r="C31" i="126"/>
  <c r="C30" i="125"/>
  <c r="C31" i="125"/>
  <c r="C29" i="125"/>
  <c r="C30" i="124"/>
  <c r="C31" i="124"/>
  <c r="C30" i="123"/>
  <c r="C31" i="123"/>
  <c r="C30" i="122"/>
  <c r="C31" i="122"/>
  <c r="C30" i="121"/>
  <c r="C31" i="121"/>
  <c r="C29" i="121"/>
  <c r="C30" i="120"/>
  <c r="C31" i="120"/>
  <c r="C30" i="110"/>
  <c r="C31" i="110"/>
  <c r="C29" i="110"/>
  <c r="C30" i="109"/>
  <c r="C31" i="109"/>
  <c r="C30" i="108"/>
  <c r="C31" i="108"/>
  <c r="C30" i="107"/>
  <c r="C31" i="107"/>
  <c r="D31" i="106"/>
  <c r="H31" i="106" s="1"/>
  <c r="H30" i="106"/>
  <c r="C28" i="106"/>
  <c r="C30" i="105"/>
  <c r="C31" i="105"/>
  <c r="C29" i="105"/>
  <c r="D31" i="104"/>
  <c r="H31" i="104" s="1"/>
  <c r="H30" i="104"/>
  <c r="C29" i="104" s="1"/>
  <c r="C28" i="104"/>
  <c r="C30" i="103"/>
  <c r="C31" i="103"/>
  <c r="C30" i="185" l="1"/>
  <c r="C31" i="185"/>
  <c r="C29" i="185"/>
  <c r="C30" i="106"/>
  <c r="C31" i="106"/>
  <c r="C29" i="106"/>
  <c r="C30" i="104"/>
  <c r="C31" i="104"/>
  <c r="S31" i="10" l="1"/>
  <c r="S30" i="10"/>
  <c r="S29" i="10"/>
  <c r="S28" i="10"/>
  <c r="S21" i="10"/>
  <c r="S20" i="10"/>
  <c r="S19" i="10"/>
  <c r="S18" i="10"/>
  <c r="S17" i="10"/>
  <c r="V13" i="112" l="1"/>
  <c r="T13" i="121"/>
  <c r="S15" i="10"/>
  <c r="T13" i="129" l="1"/>
  <c r="V13" i="199"/>
  <c r="V13" i="198"/>
  <c r="V13" i="197"/>
  <c r="V13" i="196"/>
  <c r="V13" i="195"/>
  <c r="V13" i="194"/>
  <c r="V13" i="193"/>
  <c r="V13" i="192"/>
  <c r="V13" i="191"/>
  <c r="V13" i="190"/>
  <c r="V13" i="189"/>
  <c r="V13" i="188"/>
  <c r="V13" i="187"/>
  <c r="V13" i="186"/>
  <c r="V13" i="185"/>
  <c r="V13" i="184"/>
  <c r="V13" i="183"/>
  <c r="V13" i="182"/>
  <c r="V13" i="181"/>
  <c r="V13" i="180"/>
  <c r="V13" i="179"/>
  <c r="V13" i="178"/>
  <c r="V13" i="177"/>
  <c r="V13" i="176"/>
  <c r="V13" i="175"/>
  <c r="V13" i="174"/>
  <c r="V13" i="173"/>
  <c r="V13" i="172"/>
  <c r="V13" i="171"/>
  <c r="V13" i="170"/>
  <c r="V13" i="169"/>
  <c r="V13" i="168"/>
  <c r="V13" i="167"/>
  <c r="V13" i="166"/>
  <c r="V13" i="165"/>
  <c r="V13" i="164"/>
  <c r="V13" i="163"/>
  <c r="V13" i="162"/>
  <c r="V13" i="161"/>
  <c r="V13" i="160"/>
  <c r="V13" i="119"/>
  <c r="V13" i="118"/>
  <c r="V13" i="117"/>
  <c r="V13" i="116"/>
  <c r="V13" i="115"/>
  <c r="V13" i="114"/>
  <c r="V13" i="113"/>
  <c r="T13" i="137"/>
  <c r="T13" i="104"/>
  <c r="T13" i="159"/>
  <c r="T13" i="158"/>
  <c r="T13" i="157"/>
  <c r="T13" i="156"/>
  <c r="T13" i="155"/>
  <c r="T13" i="154"/>
  <c r="T13" i="153"/>
  <c r="T13" i="152"/>
  <c r="T13" i="151"/>
  <c r="T13" i="150"/>
  <c r="T13" i="149"/>
  <c r="T13" i="148"/>
  <c r="T13" i="147"/>
  <c r="T13" i="146"/>
  <c r="T13" i="145"/>
  <c r="T13" i="144"/>
  <c r="T13" i="143"/>
  <c r="T13" i="142"/>
  <c r="T13" i="141"/>
  <c r="T13" i="140"/>
  <c r="T13" i="139"/>
  <c r="T13" i="138"/>
  <c r="T13" i="136"/>
  <c r="T13" i="135"/>
  <c r="T13" i="134"/>
  <c r="T13" i="133"/>
  <c r="T13" i="132"/>
  <c r="T13" i="131"/>
  <c r="T13" i="130"/>
  <c r="T13" i="128"/>
  <c r="T13" i="127"/>
  <c r="T13" i="126"/>
  <c r="T13" i="125"/>
  <c r="T13" i="124"/>
  <c r="T13" i="123"/>
  <c r="T13" i="122"/>
  <c r="T13" i="120"/>
  <c r="T13" i="110"/>
  <c r="T13" i="109"/>
  <c r="T13" i="108"/>
  <c r="T13" i="107"/>
  <c r="T13" i="106"/>
  <c r="T13" i="105"/>
  <c r="T13" i="103"/>
  <c r="S13" i="109"/>
  <c r="S13" i="132"/>
  <c r="S13" i="149"/>
  <c r="S13" i="159"/>
  <c r="U13" i="195"/>
  <c r="S13" i="107"/>
  <c r="S13" i="139"/>
  <c r="U13" i="163"/>
  <c r="U13" i="175"/>
  <c r="U13" i="185"/>
  <c r="U13" i="194"/>
  <c r="S13" i="141"/>
  <c r="U13" i="168"/>
  <c r="U13" i="169"/>
  <c r="U13" i="173"/>
  <c r="U13" i="191"/>
  <c r="S13" i="127"/>
  <c r="S13" i="143"/>
  <c r="S13" i="133"/>
  <c r="U13" i="165"/>
  <c r="U13" i="174"/>
  <c r="S14" i="10"/>
  <c r="S13" i="10" s="1"/>
  <c r="S13" i="110"/>
  <c r="S13" i="121"/>
  <c r="S13" i="125"/>
  <c r="S13" i="140"/>
  <c r="U13" i="162"/>
  <c r="S13" i="158"/>
  <c r="U13" i="199"/>
  <c r="U13" i="198"/>
  <c r="U13" i="197"/>
  <c r="U13" i="196"/>
  <c r="U13" i="193"/>
  <c r="U13" i="192"/>
  <c r="U13" i="190"/>
  <c r="U13" i="189"/>
  <c r="U13" i="188"/>
  <c r="U13" i="187"/>
  <c r="U13" i="186"/>
  <c r="U13" i="184"/>
  <c r="U13" i="183"/>
  <c r="U13" i="182"/>
  <c r="U13" i="181"/>
  <c r="U13" i="180"/>
  <c r="U13" i="179"/>
  <c r="U13" i="178"/>
  <c r="U13" i="177"/>
  <c r="U13" i="176"/>
  <c r="U13" i="172"/>
  <c r="U13" i="171"/>
  <c r="U13" i="170"/>
  <c r="U13" i="167"/>
  <c r="U13" i="166"/>
  <c r="U13" i="164"/>
  <c r="U13" i="161"/>
  <c r="U13" i="160"/>
  <c r="U13" i="119"/>
  <c r="U13" i="118"/>
  <c r="U13" i="117"/>
  <c r="U13" i="116"/>
  <c r="U13" i="115"/>
  <c r="U13" i="114"/>
  <c r="U13" i="113"/>
  <c r="U13" i="112"/>
  <c r="S13" i="157"/>
  <c r="S13" i="156"/>
  <c r="S13" i="155"/>
  <c r="S13" i="154"/>
  <c r="S13" i="153"/>
  <c r="S13" i="152"/>
  <c r="S13" i="151"/>
  <c r="S13" i="148"/>
  <c r="S13" i="147"/>
  <c r="S13" i="146"/>
  <c r="S13" i="145"/>
  <c r="S13" i="144"/>
  <c r="S13" i="142"/>
  <c r="S13" i="138"/>
  <c r="S13" i="136"/>
  <c r="S13" i="135"/>
  <c r="S13" i="131"/>
  <c r="S13" i="130"/>
  <c r="S13" i="129"/>
  <c r="S13" i="128"/>
  <c r="S13" i="126"/>
  <c r="S13" i="124"/>
  <c r="S13" i="123"/>
  <c r="S13" i="122"/>
  <c r="S13" i="120"/>
  <c r="S13" i="108"/>
  <c r="S13" i="106"/>
  <c r="S13" i="105"/>
  <c r="S13" i="104"/>
  <c r="S13" i="103"/>
  <c r="S13" i="150" l="1"/>
  <c r="S13" i="137"/>
  <c r="S13" i="134"/>
  <c r="K7" i="71"/>
  <c r="K6" i="71"/>
  <c r="W82" i="4"/>
  <c r="J14" i="71" l="1"/>
  <c r="Y93" i="4"/>
  <c r="AC95" i="4"/>
  <c r="P24" i="4"/>
  <c r="H24" i="4" s="1"/>
  <c r="E12" i="95" s="1"/>
  <c r="AA94" i="4"/>
  <c r="AA59" i="4"/>
  <c r="I59" i="4" s="1"/>
  <c r="F15" i="100" s="1"/>
  <c r="M107" i="4"/>
  <c r="W112" i="4"/>
  <c r="O53" i="4"/>
  <c r="I53" i="4" s="1"/>
  <c r="F15" i="94" s="1"/>
  <c r="U101" i="4"/>
  <c r="M62" i="4"/>
  <c r="I62" i="4" s="1"/>
  <c r="F16" i="93" s="1"/>
  <c r="AA39" i="4"/>
  <c r="I39" i="4" s="1"/>
  <c r="F13" i="100" s="1"/>
  <c r="K106" i="4"/>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F16" i="101" s="1"/>
  <c r="AA69" i="4"/>
  <c r="I69" i="4" s="1"/>
  <c r="F16" i="100" s="1"/>
  <c r="Y68" i="4"/>
  <c r="I68" i="4" s="1"/>
  <c r="F16" i="99" s="1"/>
  <c r="W67" i="4"/>
  <c r="I67" i="4" s="1"/>
  <c r="F16" i="98" s="1"/>
  <c r="U66" i="4"/>
  <c r="I66" i="4" s="1"/>
  <c r="F16" i="97" s="1"/>
  <c r="S65" i="4"/>
  <c r="I65" i="4" s="1"/>
  <c r="F16" i="96" s="1"/>
  <c r="Q64" i="4"/>
  <c r="I64" i="4" s="1"/>
  <c r="F16" i="95" s="1"/>
  <c r="O63" i="4"/>
  <c r="I63" i="4" s="1"/>
  <c r="F16" i="94" s="1"/>
  <c r="K61" i="4"/>
  <c r="I61" i="4" s="1"/>
  <c r="AB60" i="4"/>
  <c r="H60" i="4" s="1"/>
  <c r="E15" i="101" s="1"/>
  <c r="AC60" i="4"/>
  <c r="I60" i="4" s="1"/>
  <c r="F15" i="101" s="1"/>
  <c r="Y58" i="4"/>
  <c r="I58" i="4" s="1"/>
  <c r="F15" i="99" s="1"/>
  <c r="W57" i="4"/>
  <c r="I57" i="4" s="1"/>
  <c r="F15" i="98" s="1"/>
  <c r="U56" i="4"/>
  <c r="I56" i="4" s="1"/>
  <c r="F15" i="97" s="1"/>
  <c r="S55" i="4"/>
  <c r="I55" i="4" s="1"/>
  <c r="F15" i="96" s="1"/>
  <c r="Q54" i="4"/>
  <c r="I54" i="4" s="1"/>
  <c r="F15" i="95" s="1"/>
  <c r="P54" i="4"/>
  <c r="H54" i="4" s="1"/>
  <c r="E15" i="95" s="1"/>
  <c r="M52" i="4"/>
  <c r="I52" i="4" s="1"/>
  <c r="F15" i="93" s="1"/>
  <c r="K51" i="4"/>
  <c r="I51" i="4" s="1"/>
  <c r="AC50" i="4"/>
  <c r="I50" i="4" s="1"/>
  <c r="F14" i="101" s="1"/>
  <c r="AA49" i="4"/>
  <c r="I49" i="4" s="1"/>
  <c r="F14" i="100" s="1"/>
  <c r="Y48" i="4"/>
  <c r="I48" i="4" s="1"/>
  <c r="F14" i="99" s="1"/>
  <c r="W47" i="4"/>
  <c r="I47" i="4" s="1"/>
  <c r="F14" i="98" s="1"/>
  <c r="U46" i="4"/>
  <c r="I46" i="4" s="1"/>
  <c r="F14" i="97" s="1"/>
  <c r="S45" i="4"/>
  <c r="I45" i="4" s="1"/>
  <c r="F14" i="96" s="1"/>
  <c r="Q44" i="4"/>
  <c r="I44" i="4" s="1"/>
  <c r="F14" i="95" s="1"/>
  <c r="O43" i="4"/>
  <c r="I43" i="4" s="1"/>
  <c r="F14" i="94" s="1"/>
  <c r="M42" i="4"/>
  <c r="I42" i="4" s="1"/>
  <c r="F14" i="93" s="1"/>
  <c r="K41" i="4"/>
  <c r="I41" i="4" s="1"/>
  <c r="Y38" i="4"/>
  <c r="I38" i="4" s="1"/>
  <c r="F13" i="99" s="1"/>
  <c r="U36" i="4"/>
  <c r="I36" i="4" s="1"/>
  <c r="F13" i="97" s="1"/>
  <c r="S35" i="4"/>
  <c r="I35" i="4" s="1"/>
  <c r="F13" i="96" s="1"/>
  <c r="Q34" i="4"/>
  <c r="I34" i="4" s="1"/>
  <c r="F13" i="95" s="1"/>
  <c r="O33" i="4"/>
  <c r="I33" i="4" s="1"/>
  <c r="F13" i="94" s="1"/>
  <c r="M32" i="4"/>
  <c r="I32" i="4" s="1"/>
  <c r="F13" i="93" s="1"/>
  <c r="K31" i="4"/>
  <c r="I31" i="4" s="1"/>
  <c r="AC30" i="4"/>
  <c r="I30" i="4" s="1"/>
  <c r="AA29" i="4"/>
  <c r="I29" i="4" s="1"/>
  <c r="F12" i="100" s="1"/>
  <c r="Y28" i="4"/>
  <c r="I28" i="4" s="1"/>
  <c r="F12" i="99" s="1"/>
  <c r="W27" i="4"/>
  <c r="I27" i="4" s="1"/>
  <c r="F12" i="98" s="1"/>
  <c r="U26" i="4"/>
  <c r="I26" i="4" s="1"/>
  <c r="F12" i="97" s="1"/>
  <c r="S25" i="4"/>
  <c r="I25" i="4" s="1"/>
  <c r="F12" i="96" s="1"/>
  <c r="Q24" i="4"/>
  <c r="I24" i="4" s="1"/>
  <c r="F12" i="95" s="1"/>
  <c r="O23" i="4"/>
  <c r="I23" i="4" s="1"/>
  <c r="F12" i="94" s="1"/>
  <c r="Q89" i="4"/>
  <c r="O88" i="4"/>
  <c r="M77" i="4"/>
  <c r="L77" i="4"/>
  <c r="AB125" i="4"/>
  <c r="Z124" i="4"/>
  <c r="X123" i="4"/>
  <c r="V122" i="4"/>
  <c r="T121" i="4"/>
  <c r="P119" i="4"/>
  <c r="N118" i="4"/>
  <c r="L117" i="4"/>
  <c r="J116" i="4"/>
  <c r="AB115" i="4"/>
  <c r="X113" i="4"/>
  <c r="V112" i="4"/>
  <c r="T111" i="4"/>
  <c r="R110" i="4"/>
  <c r="P109" i="4"/>
  <c r="N108" i="4"/>
  <c r="L107" i="4"/>
  <c r="J106" i="4"/>
  <c r="Z104" i="4"/>
  <c r="X103" i="4"/>
  <c r="V102" i="4"/>
  <c r="T101" i="4"/>
  <c r="R100" i="4"/>
  <c r="P99" i="4"/>
  <c r="N98" i="4"/>
  <c r="J96" i="4"/>
  <c r="AB95" i="4"/>
  <c r="Z94" i="4"/>
  <c r="V92" i="4"/>
  <c r="T91" i="4"/>
  <c r="R90" i="4"/>
  <c r="P89" i="4"/>
  <c r="N88" i="4"/>
  <c r="L87" i="4"/>
  <c r="J86" i="4"/>
  <c r="AB85" i="4"/>
  <c r="Z84" i="4"/>
  <c r="X83" i="4"/>
  <c r="V82" i="4"/>
  <c r="T81" i="4"/>
  <c r="R80" i="4"/>
  <c r="P79" i="4"/>
  <c r="N78" i="4"/>
  <c r="AB70" i="4"/>
  <c r="H70" i="4" s="1"/>
  <c r="E16" i="101" s="1"/>
  <c r="Z69" i="4"/>
  <c r="H69" i="4" s="1"/>
  <c r="E16" i="100" s="1"/>
  <c r="X68" i="4"/>
  <c r="H68" i="4" s="1"/>
  <c r="E16" i="99" s="1"/>
  <c r="V67" i="4"/>
  <c r="H67" i="4" s="1"/>
  <c r="E16" i="98" s="1"/>
  <c r="T66" i="4"/>
  <c r="H66" i="4" s="1"/>
  <c r="E16" i="97" s="1"/>
  <c r="R65" i="4"/>
  <c r="H65" i="4" s="1"/>
  <c r="E16" i="96" s="1"/>
  <c r="P64" i="4"/>
  <c r="H64" i="4" s="1"/>
  <c r="E16" i="95" s="1"/>
  <c r="N63" i="4"/>
  <c r="H63" i="4" s="1"/>
  <c r="E16" i="94" s="1"/>
  <c r="L62" i="4"/>
  <c r="H62" i="4" s="1"/>
  <c r="E16" i="93" s="1"/>
  <c r="J61" i="4"/>
  <c r="H61" i="4" s="1"/>
  <c r="Z59" i="4"/>
  <c r="H59" i="4" s="1"/>
  <c r="E15" i="100" s="1"/>
  <c r="X58" i="4"/>
  <c r="H58" i="4" s="1"/>
  <c r="E15" i="99" s="1"/>
  <c r="V57" i="4"/>
  <c r="H57" i="4" s="1"/>
  <c r="E15" i="98" s="1"/>
  <c r="T56" i="4"/>
  <c r="H56" i="4" s="1"/>
  <c r="E15" i="97" s="1"/>
  <c r="R55" i="4"/>
  <c r="H55" i="4" s="1"/>
  <c r="E15" i="96" s="1"/>
  <c r="N53" i="4"/>
  <c r="H53" i="4" s="1"/>
  <c r="E15" i="94" s="1"/>
  <c r="L52" i="4"/>
  <c r="H52" i="4" s="1"/>
  <c r="E15" i="93" s="1"/>
  <c r="J51" i="4"/>
  <c r="H51" i="4" s="1"/>
  <c r="AB50" i="4"/>
  <c r="H50" i="4" s="1"/>
  <c r="E14" i="101" s="1"/>
  <c r="Z49" i="4"/>
  <c r="H49" i="4" s="1"/>
  <c r="E14" i="100" s="1"/>
  <c r="X48" i="4"/>
  <c r="H48" i="4" s="1"/>
  <c r="E14" i="99" s="1"/>
  <c r="V47" i="4"/>
  <c r="H47" i="4" s="1"/>
  <c r="E14" i="98" s="1"/>
  <c r="T46" i="4"/>
  <c r="H46" i="4" s="1"/>
  <c r="E14" i="97" s="1"/>
  <c r="R45" i="4"/>
  <c r="H45" i="4" s="1"/>
  <c r="E14" i="96" s="1"/>
  <c r="P44" i="4"/>
  <c r="H44" i="4" s="1"/>
  <c r="E14" i="95" s="1"/>
  <c r="N43" i="4"/>
  <c r="H43" i="4" s="1"/>
  <c r="E14" i="94" s="1"/>
  <c r="L42" i="4"/>
  <c r="H42" i="4" s="1"/>
  <c r="E14" i="93" s="1"/>
  <c r="J41" i="4"/>
  <c r="H41" i="4" s="1"/>
  <c r="AB40" i="4"/>
  <c r="H40" i="4" s="1"/>
  <c r="E13" i="101" s="1"/>
  <c r="AC40" i="4"/>
  <c r="I40" i="4" s="1"/>
  <c r="F13" i="101" s="1"/>
  <c r="Z39" i="4"/>
  <c r="H39" i="4" s="1"/>
  <c r="E13" i="100" s="1"/>
  <c r="X38" i="4"/>
  <c r="H38" i="4" s="1"/>
  <c r="E13" i="99" s="1"/>
  <c r="V37" i="4"/>
  <c r="H37" i="4" s="1"/>
  <c r="E13" i="98" s="1"/>
  <c r="W37" i="4"/>
  <c r="I37" i="4" s="1"/>
  <c r="F13" i="98" s="1"/>
  <c r="T36" i="4"/>
  <c r="H36" i="4" s="1"/>
  <c r="E13" i="97" s="1"/>
  <c r="R35" i="4"/>
  <c r="H35" i="4" s="1"/>
  <c r="E13" i="96" s="1"/>
  <c r="P34" i="4"/>
  <c r="H34" i="4" s="1"/>
  <c r="E13" i="95" s="1"/>
  <c r="N33" i="4"/>
  <c r="H33" i="4" s="1"/>
  <c r="E13" i="94" s="1"/>
  <c r="L32" i="4"/>
  <c r="H32" i="4" s="1"/>
  <c r="E13" i="93" s="1"/>
  <c r="J31" i="4"/>
  <c r="H31" i="4" s="1"/>
  <c r="AB30" i="4"/>
  <c r="H30" i="4" s="1"/>
  <c r="Z29" i="4"/>
  <c r="H29" i="4" s="1"/>
  <c r="E12" i="100" s="1"/>
  <c r="X28" i="4"/>
  <c r="H28" i="4" s="1"/>
  <c r="E12" i="99" s="1"/>
  <c r="V27" i="4"/>
  <c r="H27" i="4" s="1"/>
  <c r="E12" i="98" s="1"/>
  <c r="T26" i="4"/>
  <c r="H26" i="4" s="1"/>
  <c r="E12" i="97" s="1"/>
  <c r="R25" i="4"/>
  <c r="H25" i="4" s="1"/>
  <c r="E12" i="96" s="1"/>
  <c r="N23" i="4"/>
  <c r="H23" i="4" s="1"/>
  <c r="E12" i="94" s="1"/>
  <c r="L22" i="4"/>
  <c r="H22" i="4" s="1"/>
  <c r="E12" i="93" s="1"/>
  <c r="M22" i="4"/>
  <c r="I22" i="4" s="1"/>
  <c r="F12" i="93" s="1"/>
  <c r="K9" i="71"/>
  <c r="K8" i="71"/>
  <c r="K7" i="10"/>
  <c r="K6" i="10"/>
  <c r="J14" i="10" l="1"/>
  <c r="F12" i="101"/>
  <c r="E12" i="101"/>
  <c r="U42" i="71"/>
  <c r="V12" i="71"/>
  <c r="U12" i="71"/>
  <c r="T12" i="71"/>
  <c r="G67" i="4"/>
  <c r="G61" i="4"/>
  <c r="G50" i="4"/>
  <c r="G65" i="4"/>
  <c r="G30" i="4"/>
  <c r="G42" i="4"/>
  <c r="G66" i="4"/>
  <c r="G57" i="4"/>
  <c r="G53" i="4"/>
  <c r="G46" i="4"/>
  <c r="G41" i="4"/>
  <c r="G49" i="4"/>
  <c r="G31" i="4"/>
  <c r="G23" i="4"/>
  <c r="G25" i="4"/>
  <c r="G36" i="4"/>
  <c r="G44" i="4"/>
  <c r="G48" i="4"/>
  <c r="G59" i="4"/>
  <c r="G64" i="4"/>
  <c r="G43" i="4"/>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K4" i="180"/>
  <c r="K13" i="180" s="1"/>
  <c r="K4" i="190"/>
  <c r="K13" i="190" s="1"/>
  <c r="K4" i="170"/>
  <c r="K13" i="170" s="1"/>
  <c r="K4" i="160"/>
  <c r="K13" i="160" s="1"/>
  <c r="K4" i="119"/>
  <c r="K13" i="119" s="1"/>
  <c r="K4" i="118"/>
  <c r="K13" i="118" s="1"/>
  <c r="K4" i="117"/>
  <c r="K13" i="117" s="1"/>
  <c r="K4" i="116"/>
  <c r="K13" i="116" s="1"/>
  <c r="K4" i="115"/>
  <c r="K13" i="115" s="1"/>
  <c r="K4" i="114"/>
  <c r="K13" i="114" s="1"/>
  <c r="K4" i="113"/>
  <c r="K13" i="113" s="1"/>
  <c r="K4" i="112"/>
  <c r="K13" i="112" s="1"/>
  <c r="K4" i="111"/>
  <c r="K13" i="111" s="1"/>
  <c r="K4" i="71"/>
  <c r="K13" i="71" s="1"/>
  <c r="K4" i="150"/>
  <c r="K13" i="150" s="1"/>
  <c r="K4" i="140"/>
  <c r="K13" i="140" s="1"/>
  <c r="K4" i="130"/>
  <c r="K13" i="130" s="1"/>
  <c r="K4" i="129"/>
  <c r="K13" i="129" s="1"/>
  <c r="K4" i="128"/>
  <c r="K13" i="128" s="1"/>
  <c r="K4" i="127"/>
  <c r="K13" i="127" s="1"/>
  <c r="K4" i="126"/>
  <c r="K13" i="126" s="1"/>
  <c r="K4" i="125"/>
  <c r="K13" i="125" s="1"/>
  <c r="K4" i="124"/>
  <c r="K13" i="124" s="1"/>
  <c r="K4" i="123"/>
  <c r="K13" i="123" s="1"/>
  <c r="K4" i="122"/>
  <c r="K13" i="122" s="1"/>
  <c r="K4" i="121"/>
  <c r="K13" i="121" s="1"/>
  <c r="K4" i="120"/>
  <c r="K13" i="120" s="1"/>
  <c r="K4" i="10"/>
  <c r="K4" i="107" l="1"/>
  <c r="K13" i="107" s="1"/>
  <c r="D12" i="98"/>
  <c r="K4" i="106"/>
  <c r="K13" i="106" s="1"/>
  <c r="D12" i="97"/>
  <c r="K4" i="108"/>
  <c r="K13" i="108" s="1"/>
  <c r="D12" i="99"/>
  <c r="K4" i="109"/>
  <c r="K13" i="109" s="1"/>
  <c r="D12" i="100"/>
  <c r="K4" i="104"/>
  <c r="K13" i="104" s="1"/>
  <c r="D12" i="95"/>
  <c r="K4" i="102"/>
  <c r="K13" i="102" s="1"/>
  <c r="D12" i="93"/>
  <c r="K4" i="110"/>
  <c r="K13" i="110" s="1"/>
  <c r="D12" i="101"/>
  <c r="K4" i="105"/>
  <c r="K13" i="105" s="1"/>
  <c r="D12" i="96"/>
  <c r="K4" i="103"/>
  <c r="K13" i="103" s="1"/>
  <c r="D12" i="94"/>
  <c r="K4" i="153"/>
  <c r="K13" i="153" s="1"/>
  <c r="D16" i="95"/>
  <c r="K4" i="155"/>
  <c r="K13" i="155" s="1"/>
  <c r="D16" i="97"/>
  <c r="K4" i="156"/>
  <c r="K13" i="156" s="1"/>
  <c r="D16" i="98"/>
  <c r="K4" i="154"/>
  <c r="K13" i="154" s="1"/>
  <c r="D16" i="96"/>
  <c r="K4" i="157"/>
  <c r="K13" i="157" s="1"/>
  <c r="D16" i="99"/>
  <c r="K4" i="158"/>
  <c r="K13" i="158" s="1"/>
  <c r="D16" i="100"/>
  <c r="K4" i="159"/>
  <c r="K13" i="159" s="1"/>
  <c r="D16" i="101"/>
  <c r="K4" i="151"/>
  <c r="K13" i="151" s="1"/>
  <c r="D16" i="93"/>
  <c r="K4" i="152"/>
  <c r="K13" i="152" s="1"/>
  <c r="D16" i="94"/>
  <c r="K4" i="145"/>
  <c r="K13" i="145" s="1"/>
  <c r="D15" i="97"/>
  <c r="K4" i="147"/>
  <c r="K13" i="147" s="1"/>
  <c r="D15" i="99"/>
  <c r="K4" i="148"/>
  <c r="K13" i="148" s="1"/>
  <c r="D15" i="100"/>
  <c r="K4" i="146"/>
  <c r="K13" i="146" s="1"/>
  <c r="D15" i="98"/>
  <c r="K4" i="149"/>
  <c r="K13" i="149" s="1"/>
  <c r="D15" i="101"/>
  <c r="K4" i="142"/>
  <c r="K13" i="142" s="1"/>
  <c r="D15" i="94"/>
  <c r="K4" i="141"/>
  <c r="K13" i="141" s="1"/>
  <c r="D15" i="93"/>
  <c r="K4" i="143"/>
  <c r="K13" i="143" s="1"/>
  <c r="D15" i="95"/>
  <c r="K4" i="144"/>
  <c r="K13" i="144" s="1"/>
  <c r="D15" i="96"/>
  <c r="K4" i="138"/>
  <c r="K13" i="138" s="1"/>
  <c r="D14" i="100"/>
  <c r="K4" i="139"/>
  <c r="K13" i="139" s="1"/>
  <c r="D14" i="101"/>
  <c r="K4" i="132"/>
  <c r="K13" i="132" s="1"/>
  <c r="D14" i="94"/>
  <c r="K4" i="133"/>
  <c r="K13" i="133" s="1"/>
  <c r="D14" i="95"/>
  <c r="K4" i="134"/>
  <c r="K13" i="134" s="1"/>
  <c r="D14" i="96"/>
  <c r="K4" i="131"/>
  <c r="K13" i="131" s="1"/>
  <c r="D14" i="93"/>
  <c r="K4" i="135"/>
  <c r="K13" i="135" s="1"/>
  <c r="D14" i="97"/>
  <c r="K4" i="137"/>
  <c r="K13" i="137" s="1"/>
  <c r="D14" i="99"/>
  <c r="K4" i="136"/>
  <c r="K13" i="136" s="1"/>
  <c r="D14" i="98"/>
  <c r="K4" i="198"/>
  <c r="K13" i="198" s="1"/>
  <c r="D23" i="100"/>
  <c r="K4" i="199"/>
  <c r="K13" i="199" s="1"/>
  <c r="D23" i="101"/>
  <c r="K4" i="192"/>
  <c r="K13" i="192" s="1"/>
  <c r="D23" i="94"/>
  <c r="K4" i="191"/>
  <c r="K13" i="191" s="1"/>
  <c r="D23" i="93"/>
  <c r="K4" i="193"/>
  <c r="K13" i="193" s="1"/>
  <c r="D23" i="95"/>
  <c r="K4" i="194"/>
  <c r="K13" i="194" s="1"/>
  <c r="D23" i="96"/>
  <c r="K4" i="195"/>
  <c r="K13" i="195" s="1"/>
  <c r="D23" i="97"/>
  <c r="K4" i="196"/>
  <c r="K13" i="196" s="1"/>
  <c r="D23" i="98"/>
  <c r="K4" i="197"/>
  <c r="K13" i="197" s="1"/>
  <c r="D23" i="99"/>
  <c r="K4" i="182"/>
  <c r="K13" i="182" s="1"/>
  <c r="D22" i="94"/>
  <c r="K4" i="183"/>
  <c r="K13" i="183" s="1"/>
  <c r="D22" i="95"/>
  <c r="K4" i="185"/>
  <c r="K13" i="185" s="1"/>
  <c r="D22" i="97"/>
  <c r="K4" i="186"/>
  <c r="K13" i="186" s="1"/>
  <c r="D22" i="98"/>
  <c r="K4" i="184"/>
  <c r="K13" i="184" s="1"/>
  <c r="D22" i="96"/>
  <c r="K4" i="187"/>
  <c r="K13" i="187" s="1"/>
  <c r="D22" i="99"/>
  <c r="K4" i="188"/>
  <c r="K13" i="188" s="1"/>
  <c r="D22" i="100"/>
  <c r="K4" i="181"/>
  <c r="K13" i="181" s="1"/>
  <c r="D22" i="93"/>
  <c r="K4" i="189"/>
  <c r="K13" i="189" s="1"/>
  <c r="D22" i="101"/>
  <c r="K4" i="173"/>
  <c r="K13" i="173" s="1"/>
  <c r="D21" i="95"/>
  <c r="K4" i="174"/>
  <c r="K13" i="174" s="1"/>
  <c r="D21" i="96"/>
  <c r="K4" i="175"/>
  <c r="K13" i="175" s="1"/>
  <c r="D21" i="97"/>
  <c r="K4" i="176"/>
  <c r="K13" i="176" s="1"/>
  <c r="D21" i="98"/>
  <c r="K4" i="177"/>
  <c r="K13" i="177" s="1"/>
  <c r="D21" i="99"/>
  <c r="K4" i="178"/>
  <c r="K13" i="178" s="1"/>
  <c r="D21" i="100"/>
  <c r="K4" i="171"/>
  <c r="K13" i="171" s="1"/>
  <c r="D21" i="93"/>
  <c r="K4" i="179"/>
  <c r="K13" i="179" s="1"/>
  <c r="D21" i="101"/>
  <c r="K4" i="172"/>
  <c r="K13" i="172" s="1"/>
  <c r="D21" i="94"/>
  <c r="K4" i="168"/>
  <c r="K13" i="168" s="1"/>
  <c r="D20" i="100"/>
  <c r="K4" i="167"/>
  <c r="K13" i="167" s="1"/>
  <c r="D20" i="99"/>
  <c r="K4" i="161"/>
  <c r="K13" i="161" s="1"/>
  <c r="D20" i="93"/>
  <c r="K4" i="169"/>
  <c r="K13" i="169" s="1"/>
  <c r="D20" i="101"/>
  <c r="K4" i="166"/>
  <c r="K13" i="166" s="1"/>
  <c r="D20" i="98"/>
  <c r="K4" i="162"/>
  <c r="K13" i="162" s="1"/>
  <c r="D20" i="94"/>
  <c r="K4" i="165"/>
  <c r="K13" i="165" s="1"/>
  <c r="D20" i="97"/>
  <c r="K4" i="163"/>
  <c r="K13" i="163" s="1"/>
  <c r="D20" i="95"/>
  <c r="K4" i="164"/>
  <c r="K13" i="164" s="1"/>
  <c r="D20" i="96"/>
  <c r="K13" i="10"/>
  <c r="K9" i="10"/>
  <c r="D2" i="4"/>
  <c r="B4" i="3"/>
  <c r="B3" i="3"/>
  <c r="B2" i="3"/>
  <c r="S65" i="10" l="1"/>
  <c r="S16" i="10"/>
  <c r="S64" i="10"/>
  <c r="A125" i="4"/>
  <c r="A23" i="101" s="1"/>
  <c r="A124" i="4"/>
  <c r="A23" i="100" s="1"/>
  <c r="A123" i="4"/>
  <c r="A23" i="99" s="1"/>
  <c r="A122" i="4"/>
  <c r="A23" i="98" s="1"/>
  <c r="A121" i="4"/>
  <c r="A23" i="97" s="1"/>
  <c r="A120" i="4"/>
  <c r="A23" i="96" s="1"/>
  <c r="A119" i="4"/>
  <c r="A23" i="95" s="1"/>
  <c r="A118" i="4"/>
  <c r="A23" i="94" s="1"/>
  <c r="A117" i="4"/>
  <c r="A23" i="93" s="1"/>
  <c r="A116" i="4"/>
  <c r="A115" i="4"/>
  <c r="A22" i="101" s="1"/>
  <c r="A114" i="4"/>
  <c r="A22" i="100" s="1"/>
  <c r="A113" i="4"/>
  <c r="A22" i="99" s="1"/>
  <c r="A112" i="4"/>
  <c r="A22" i="98" s="1"/>
  <c r="A111" i="4"/>
  <c r="A22" i="97" s="1"/>
  <c r="A110" i="4"/>
  <c r="A22" i="96" s="1"/>
  <c r="A109" i="4"/>
  <c r="A22" i="95" s="1"/>
  <c r="A108" i="4"/>
  <c r="A22" i="94" s="1"/>
  <c r="A107" i="4"/>
  <c r="A22" i="93" s="1"/>
  <c r="A106" i="4"/>
  <c r="A105" i="4"/>
  <c r="A21" i="101" s="1"/>
  <c r="A104" i="4"/>
  <c r="A21" i="100" s="1"/>
  <c r="A103" i="4"/>
  <c r="A21" i="99" s="1"/>
  <c r="A102" i="4"/>
  <c r="A21" i="98" s="1"/>
  <c r="A101" i="4"/>
  <c r="A21" i="97" s="1"/>
  <c r="A100" i="4"/>
  <c r="A21" i="96" s="1"/>
  <c r="A99" i="4"/>
  <c r="A21" i="95" s="1"/>
  <c r="A98" i="4"/>
  <c r="A21" i="94" s="1"/>
  <c r="A97" i="4"/>
  <c r="A21" i="93" s="1"/>
  <c r="A96" i="4"/>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16" i="96" s="1"/>
  <c r="A64" i="4"/>
  <c r="A16" i="95" s="1"/>
  <c r="A63" i="4"/>
  <c r="A16" i="94" s="1"/>
  <c r="A62" i="4"/>
  <c r="A16" i="93" s="1"/>
  <c r="A61" i="4"/>
  <c r="A60" i="4"/>
  <c r="A15" i="101" s="1"/>
  <c r="A59" i="4"/>
  <c r="A15" i="100" s="1"/>
  <c r="A58" i="4"/>
  <c r="A15" i="99" s="1"/>
  <c r="A57" i="4"/>
  <c r="A15" i="98" s="1"/>
  <c r="A56" i="4"/>
  <c r="A15" i="97" s="1"/>
  <c r="A55" i="4"/>
  <c r="A15" i="96" s="1"/>
  <c r="A54" i="4"/>
  <c r="A15" i="95" s="1"/>
  <c r="A53" i="4"/>
  <c r="A15" i="94" s="1"/>
  <c r="A52" i="4"/>
  <c r="A15" i="93" s="1"/>
  <c r="A51" i="4"/>
  <c r="A50" i="4"/>
  <c r="A14" i="101" s="1"/>
  <c r="A49" i="4"/>
  <c r="A14" i="100" s="1"/>
  <c r="A48" i="4"/>
  <c r="A14" i="99" s="1"/>
  <c r="A47" i="4"/>
  <c r="A14" i="98" s="1"/>
  <c r="A46" i="4"/>
  <c r="A14" i="97" s="1"/>
  <c r="A45" i="4"/>
  <c r="A14" i="96" s="1"/>
  <c r="A44" i="4"/>
  <c r="A14" i="95" s="1"/>
  <c r="A43" i="4"/>
  <c r="A14" i="94" s="1"/>
  <c r="A42" i="4"/>
  <c r="A14" i="93" s="1"/>
  <c r="A41" i="4"/>
  <c r="A40" i="4"/>
  <c r="A13" i="101" s="1"/>
  <c r="A39" i="4"/>
  <c r="A13" i="100" s="1"/>
  <c r="A38" i="4"/>
  <c r="A13" i="99" s="1"/>
  <c r="A37" i="4"/>
  <c r="A13" i="98" s="1"/>
  <c r="A36" i="4"/>
  <c r="A13" i="97" s="1"/>
  <c r="A35" i="4"/>
  <c r="A13" i="96" s="1"/>
  <c r="A34" i="4"/>
  <c r="A13" i="95" s="1"/>
  <c r="A33" i="4"/>
  <c r="A13" i="94" s="1"/>
  <c r="A32" i="4"/>
  <c r="A13" i="93" s="1"/>
  <c r="A31" i="4"/>
  <c r="A30" i="4"/>
  <c r="A12" i="101" s="1"/>
  <c r="A29" i="4"/>
  <c r="A12" i="100" s="1"/>
  <c r="A28" i="4"/>
  <c r="A12" i="99" s="1"/>
  <c r="A27" i="4"/>
  <c r="A12" i="98" s="1"/>
  <c r="A26" i="4"/>
  <c r="A12" i="97" s="1"/>
  <c r="A25" i="4"/>
  <c r="A12" i="96" s="1"/>
  <c r="A24" i="4"/>
  <c r="A12" i="95" s="1"/>
  <c r="A23" i="4"/>
  <c r="A12" i="94" s="1"/>
  <c r="A22" i="4"/>
  <c r="A12" i="93" s="1"/>
  <c r="I125" i="4"/>
  <c r="F23" i="101" s="1"/>
  <c r="H125" i="4"/>
  <c r="E23" i="101" s="1"/>
  <c r="I124" i="4"/>
  <c r="F23" i="100" s="1"/>
  <c r="H124" i="4"/>
  <c r="E23" i="100" s="1"/>
  <c r="I123" i="4"/>
  <c r="F23" i="99" s="1"/>
  <c r="H123" i="4"/>
  <c r="E23" i="99" s="1"/>
  <c r="I122" i="4"/>
  <c r="F23" i="98" s="1"/>
  <c r="H122" i="4"/>
  <c r="E23" i="98" s="1"/>
  <c r="I121" i="4"/>
  <c r="F23" i="97" s="1"/>
  <c r="H121" i="4"/>
  <c r="E23" i="97" s="1"/>
  <c r="I120" i="4"/>
  <c r="F23" i="96" s="1"/>
  <c r="H120" i="4"/>
  <c r="E23" i="96" s="1"/>
  <c r="I119" i="4"/>
  <c r="F23" i="95" s="1"/>
  <c r="H119" i="4"/>
  <c r="E23" i="95" s="1"/>
  <c r="I118" i="4"/>
  <c r="F23" i="94" s="1"/>
  <c r="H118" i="4"/>
  <c r="E23" i="94" s="1"/>
  <c r="I117" i="4"/>
  <c r="F23" i="93" s="1"/>
  <c r="H117" i="4"/>
  <c r="E23" i="93" s="1"/>
  <c r="I116" i="4"/>
  <c r="H116" i="4"/>
  <c r="I115" i="4"/>
  <c r="F22" i="101" s="1"/>
  <c r="H115" i="4"/>
  <c r="E22" i="101" s="1"/>
  <c r="I114" i="4"/>
  <c r="F22" i="100" s="1"/>
  <c r="H114" i="4"/>
  <c r="E22" i="100" s="1"/>
  <c r="I113" i="4"/>
  <c r="F22" i="99" s="1"/>
  <c r="H113" i="4"/>
  <c r="E22" i="99" s="1"/>
  <c r="I112" i="4"/>
  <c r="F22" i="98" s="1"/>
  <c r="H112" i="4"/>
  <c r="E22" i="98" s="1"/>
  <c r="I111" i="4"/>
  <c r="F22" i="97" s="1"/>
  <c r="H111" i="4"/>
  <c r="E22" i="97" s="1"/>
  <c r="I110" i="4"/>
  <c r="F22" i="96" s="1"/>
  <c r="H110" i="4"/>
  <c r="E22" i="96" s="1"/>
  <c r="I109" i="4"/>
  <c r="F22" i="95" s="1"/>
  <c r="H109" i="4"/>
  <c r="E22" i="95" s="1"/>
  <c r="I108" i="4"/>
  <c r="F22" i="94" s="1"/>
  <c r="H108" i="4"/>
  <c r="E22" i="94" s="1"/>
  <c r="I107" i="4"/>
  <c r="F22" i="93" s="1"/>
  <c r="H107" i="4"/>
  <c r="E22" i="93" s="1"/>
  <c r="I106" i="4"/>
  <c r="H106" i="4"/>
  <c r="I105" i="4"/>
  <c r="F21" i="101" s="1"/>
  <c r="H105" i="4"/>
  <c r="E21" i="101" s="1"/>
  <c r="I104" i="4"/>
  <c r="F21" i="100" s="1"/>
  <c r="H104" i="4"/>
  <c r="E21" i="100" s="1"/>
  <c r="I103" i="4"/>
  <c r="F21" i="99" s="1"/>
  <c r="H103" i="4"/>
  <c r="E21" i="99" s="1"/>
  <c r="I102" i="4"/>
  <c r="F21" i="98" s="1"/>
  <c r="H102" i="4"/>
  <c r="E21" i="98" s="1"/>
  <c r="I101" i="4"/>
  <c r="F21" i="97" s="1"/>
  <c r="H101" i="4"/>
  <c r="E21" i="97" s="1"/>
  <c r="I100" i="4"/>
  <c r="F21" i="96" s="1"/>
  <c r="H100" i="4"/>
  <c r="E21" i="96" s="1"/>
  <c r="I99" i="4"/>
  <c r="F21" i="95" s="1"/>
  <c r="H99" i="4"/>
  <c r="E21" i="95" s="1"/>
  <c r="I98" i="4"/>
  <c r="F21" i="94" s="1"/>
  <c r="H98" i="4"/>
  <c r="E21" i="94" s="1"/>
  <c r="I97" i="4"/>
  <c r="F21" i="93" s="1"/>
  <c r="H97" i="4"/>
  <c r="E21" i="93" s="1"/>
  <c r="I96" i="4"/>
  <c r="H96" i="4"/>
  <c r="I95" i="4"/>
  <c r="F20" i="101" s="1"/>
  <c r="H95" i="4"/>
  <c r="E20" i="101" s="1"/>
  <c r="I94" i="4"/>
  <c r="F20" i="100" s="1"/>
  <c r="H94" i="4"/>
  <c r="E20" i="100" s="1"/>
  <c r="I93" i="4"/>
  <c r="F20" i="99" s="1"/>
  <c r="H93" i="4"/>
  <c r="E20" i="99" s="1"/>
  <c r="I92" i="4"/>
  <c r="F20" i="98" s="1"/>
  <c r="H92" i="4"/>
  <c r="E20" i="98" s="1"/>
  <c r="I91" i="4"/>
  <c r="F20" i="97" s="1"/>
  <c r="H91" i="4"/>
  <c r="E20" i="97" s="1"/>
  <c r="I90" i="4"/>
  <c r="F20" i="96" s="1"/>
  <c r="H90" i="4"/>
  <c r="E20" i="96" s="1"/>
  <c r="I89" i="4"/>
  <c r="F20" i="95" s="1"/>
  <c r="H89" i="4"/>
  <c r="E20" i="95" s="1"/>
  <c r="I88" i="4"/>
  <c r="F20" i="94" s="1"/>
  <c r="H88" i="4"/>
  <c r="E20" i="94" s="1"/>
  <c r="I87" i="4"/>
  <c r="F20" i="93" s="1"/>
  <c r="H87" i="4"/>
  <c r="E20" i="93" s="1"/>
  <c r="I86" i="4"/>
  <c r="H86" i="4"/>
  <c r="I85" i="4"/>
  <c r="F19" i="101" s="1"/>
  <c r="H85" i="4"/>
  <c r="E19" i="101" s="1"/>
  <c r="I84" i="4"/>
  <c r="F19" i="100" s="1"/>
  <c r="H84" i="4"/>
  <c r="E19" i="100" s="1"/>
  <c r="I83" i="4"/>
  <c r="F19" i="99" s="1"/>
  <c r="H83" i="4"/>
  <c r="E19" i="99" s="1"/>
  <c r="I82" i="4"/>
  <c r="F19" i="98" s="1"/>
  <c r="H82" i="4"/>
  <c r="E19" i="98" s="1"/>
  <c r="I81" i="4"/>
  <c r="F19" i="97" s="1"/>
  <c r="H81" i="4"/>
  <c r="E19" i="97" s="1"/>
  <c r="I80" i="4"/>
  <c r="F19" i="96" s="1"/>
  <c r="H80" i="4"/>
  <c r="E19" i="96" s="1"/>
  <c r="I79" i="4"/>
  <c r="F19" i="95" s="1"/>
  <c r="H79" i="4"/>
  <c r="E19" i="95" s="1"/>
  <c r="I78" i="4"/>
  <c r="F19" i="94" s="1"/>
  <c r="H78" i="4"/>
  <c r="E19" i="94" s="1"/>
  <c r="I77" i="4"/>
  <c r="F19" i="93" s="1"/>
  <c r="H77" i="4"/>
  <c r="E19" i="93" s="1"/>
  <c r="F16" i="5"/>
  <c r="E16" i="5"/>
  <c r="F15" i="5"/>
  <c r="E15" i="5"/>
  <c r="F14" i="5"/>
  <c r="E14" i="5"/>
  <c r="F13" i="5"/>
  <c r="E13" i="5"/>
  <c r="F23" i="5" l="1"/>
  <c r="F22" i="5"/>
  <c r="F21" i="5"/>
  <c r="F20" i="5"/>
  <c r="A21" i="5"/>
  <c r="A22" i="5"/>
  <c r="A23" i="5"/>
  <c r="D19" i="5"/>
  <c r="G125" i="4"/>
  <c r="G124" i="4"/>
  <c r="G123" i="4"/>
  <c r="G122" i="4"/>
  <c r="G121" i="4"/>
  <c r="G120" i="4"/>
  <c r="G119" i="4"/>
  <c r="G118" i="4"/>
  <c r="G117" i="4"/>
  <c r="E23" i="5"/>
  <c r="G116" i="4"/>
  <c r="G115" i="4"/>
  <c r="G114" i="4"/>
  <c r="G113" i="4"/>
  <c r="G112" i="4"/>
  <c r="G111" i="4"/>
  <c r="G110" i="4"/>
  <c r="G109" i="4"/>
  <c r="G108" i="4"/>
  <c r="G107" i="4"/>
  <c r="E22" i="5"/>
  <c r="G106" i="4"/>
  <c r="G105" i="4"/>
  <c r="G104" i="4"/>
  <c r="G103" i="4"/>
  <c r="G102" i="4"/>
  <c r="G101" i="4"/>
  <c r="G100" i="4"/>
  <c r="G99" i="4"/>
  <c r="G98" i="4"/>
  <c r="G97" i="4"/>
  <c r="E21" i="5"/>
  <c r="G96" i="4"/>
  <c r="G95" i="4"/>
  <c r="G94" i="4"/>
  <c r="G93" i="4"/>
  <c r="G92" i="4"/>
  <c r="G91" i="4"/>
  <c r="G90" i="4"/>
  <c r="G89" i="4"/>
  <c r="G88" i="4"/>
  <c r="G87" i="4"/>
  <c r="E20" i="5"/>
  <c r="G86" i="4"/>
  <c r="G85" i="4"/>
  <c r="G84" i="4"/>
  <c r="G83" i="4"/>
  <c r="G82" i="4"/>
  <c r="G81" i="4"/>
  <c r="G80" i="4"/>
  <c r="G79" i="4"/>
  <c r="G78" i="4"/>
  <c r="G77" i="4"/>
  <c r="D23" i="5"/>
  <c r="D22" i="5"/>
  <c r="D21" i="5"/>
  <c r="D20" i="5"/>
  <c r="D16" i="5"/>
  <c r="D15" i="5"/>
  <c r="D14" i="5"/>
  <c r="C71" i="82"/>
  <c r="C111" i="82"/>
  <c r="C112" i="82"/>
  <c r="C113" i="82"/>
  <c r="C114" i="82"/>
  <c r="C115" i="82"/>
  <c r="C116" i="82"/>
  <c r="C117" i="82"/>
  <c r="C118" i="82"/>
  <c r="C119" i="82"/>
  <c r="C120" i="82"/>
  <c r="C108" i="82"/>
  <c r="C110" i="82"/>
  <c r="C107" i="82"/>
  <c r="C109" i="82"/>
  <c r="C101" i="82"/>
  <c r="C102" i="82"/>
  <c r="C103" i="82"/>
  <c r="C104" i="82"/>
  <c r="C106" i="82"/>
  <c r="C105" i="82"/>
  <c r="C91" i="82"/>
  <c r="C92" i="82"/>
  <c r="C93" i="82"/>
  <c r="C94" i="82"/>
  <c r="C95" i="82"/>
  <c r="C96" i="82"/>
  <c r="C97" i="82"/>
  <c r="C98" i="82"/>
  <c r="C99" i="82"/>
  <c r="C100" i="82"/>
  <c r="C90" i="82"/>
  <c r="C81" i="82"/>
  <c r="C82" i="82"/>
  <c r="C83" i="82"/>
  <c r="C84" i="82"/>
  <c r="C85" i="82"/>
  <c r="C86" i="82"/>
  <c r="C87" i="82"/>
  <c r="C88" i="82"/>
  <c r="C89" i="82"/>
  <c r="C80" i="82"/>
  <c r="C79" i="82"/>
  <c r="C78" i="82"/>
  <c r="C77" i="82"/>
  <c r="C76" i="82"/>
  <c r="C75" i="82"/>
  <c r="C74" i="82"/>
  <c r="C73" i="82"/>
  <c r="C72" i="82"/>
  <c r="C62" i="82"/>
  <c r="C63" i="82"/>
  <c r="C64" i="82"/>
  <c r="C65" i="82"/>
  <c r="C66" i="82"/>
  <c r="C67" i="82"/>
  <c r="C68" i="82"/>
  <c r="C61" i="82"/>
  <c r="C69" i="82"/>
  <c r="C70" i="82"/>
  <c r="C58" i="82"/>
  <c r="C60" i="82"/>
  <c r="C51" i="82"/>
  <c r="C59" i="82"/>
  <c r="C52" i="82"/>
  <c r="C53" i="82"/>
  <c r="C54" i="82"/>
  <c r="C55" i="82"/>
  <c r="C56" i="82"/>
  <c r="C57" i="82"/>
  <c r="C42" i="82"/>
  <c r="C43" i="82"/>
  <c r="C44" i="82"/>
  <c r="C45" i="82"/>
  <c r="C46" i="82"/>
  <c r="C47" i="82"/>
  <c r="C48" i="82"/>
  <c r="C49" i="82"/>
  <c r="C50" i="82"/>
  <c r="C41" i="82"/>
  <c r="C36" i="82"/>
  <c r="C37" i="82"/>
  <c r="C38" i="82"/>
  <c r="C39" i="82"/>
  <c r="C40" i="82"/>
  <c r="C32" i="82"/>
  <c r="C33" i="82"/>
  <c r="C34" i="82"/>
  <c r="C35" i="82"/>
  <c r="C30" i="82"/>
  <c r="C29" i="82"/>
  <c r="C28" i="82"/>
  <c r="C27" i="82"/>
  <c r="C26" i="82"/>
  <c r="C25" i="82"/>
  <c r="C24" i="82"/>
  <c r="C23" i="82"/>
  <c r="C22" i="82"/>
  <c r="AC75" i="4"/>
  <c r="AB75" i="4"/>
  <c r="AC20" i="4"/>
  <c r="AB20" i="4"/>
  <c r="AA75" i="4"/>
  <c r="Z75" i="4"/>
  <c r="AA20" i="4"/>
  <c r="Z20" i="4"/>
  <c r="Y75" i="4"/>
  <c r="X75" i="4"/>
  <c r="Y20" i="4"/>
  <c r="X20" i="4"/>
  <c r="W75" i="4"/>
  <c r="V75" i="4"/>
  <c r="W20" i="4"/>
  <c r="V20" i="4"/>
  <c r="U75" i="4"/>
  <c r="T75" i="4"/>
  <c r="U20" i="4"/>
  <c r="T20" i="4"/>
  <c r="X9" i="4" l="1"/>
  <c r="Y9" i="4"/>
  <c r="T9" i="4"/>
  <c r="AB9" i="4"/>
  <c r="U9" i="4"/>
  <c r="AC9" i="4"/>
  <c r="V9" i="4"/>
  <c r="W9" i="4"/>
  <c r="Z9" i="4"/>
  <c r="AA9" i="4"/>
  <c r="S75" i="4"/>
  <c r="R75" i="4"/>
  <c r="Q75" i="4"/>
  <c r="P75" i="4"/>
  <c r="O75" i="4"/>
  <c r="N75" i="4"/>
  <c r="M75" i="4"/>
  <c r="L75" i="4"/>
  <c r="S20" i="4"/>
  <c r="R20" i="4"/>
  <c r="Q20" i="4"/>
  <c r="P20" i="4"/>
  <c r="O20" i="4"/>
  <c r="N20" i="4"/>
  <c r="M20" i="4"/>
  <c r="L20" i="4"/>
  <c r="F8" i="5"/>
  <c r="E8" i="5"/>
  <c r="C23" i="5"/>
  <c r="C22" i="5"/>
  <c r="C21" i="5"/>
  <c r="B23" i="5"/>
  <c r="B22" i="5"/>
  <c r="B21" i="5"/>
  <c r="B20" i="5"/>
  <c r="S9" i="4" l="1"/>
  <c r="P9" i="4"/>
  <c r="R9" i="4"/>
  <c r="M9" i="4"/>
  <c r="N9" i="4"/>
  <c r="L9" i="4"/>
  <c r="O9" i="4"/>
  <c r="Q9" i="4"/>
  <c r="C8" i="3" l="1"/>
  <c r="K76" i="4" l="1"/>
  <c r="J76" i="4"/>
  <c r="K21" i="4" l="1"/>
  <c r="I21" i="4" s="1"/>
  <c r="I20" i="4" l="1"/>
  <c r="F11" i="99"/>
  <c r="F11" i="100"/>
  <c r="F11" i="97"/>
  <c r="F11" i="94"/>
  <c r="F11" i="95"/>
  <c r="F11" i="98"/>
  <c r="F11" i="101"/>
  <c r="F11" i="93"/>
  <c r="F11" i="96"/>
  <c r="C20" i="5"/>
  <c r="C19" i="5"/>
  <c r="B19" i="5"/>
  <c r="A21" i="4"/>
  <c r="B16" i="5"/>
  <c r="B15" i="5"/>
  <c r="B14" i="5"/>
  <c r="B13" i="5"/>
  <c r="B12" i="5"/>
  <c r="J75" i="4" l="1"/>
  <c r="K75" i="4"/>
  <c r="D12" i="5" l="1"/>
  <c r="C21" i="82"/>
  <c r="D13" i="5"/>
  <c r="C31" i="82"/>
  <c r="H76" i="4" l="1"/>
  <c r="I76" i="4"/>
  <c r="I75" i="4" l="1"/>
  <c r="F18" i="99"/>
  <c r="F9" i="99" s="1"/>
  <c r="F18" i="94"/>
  <c r="F9" i="94" s="1"/>
  <c r="F18" i="101"/>
  <c r="F9" i="101" s="1"/>
  <c r="F18" i="96"/>
  <c r="F9" i="96" s="1"/>
  <c r="F18" i="93"/>
  <c r="F9" i="93" s="1"/>
  <c r="F18" i="98"/>
  <c r="F9" i="98" s="1"/>
  <c r="F18" i="95"/>
  <c r="F9" i="95" s="1"/>
  <c r="F18" i="100"/>
  <c r="F9" i="100" s="1"/>
  <c r="F18" i="97"/>
  <c r="F9" i="97" s="1"/>
  <c r="H75" i="4"/>
  <c r="E18" i="99"/>
  <c r="E18" i="98"/>
  <c r="E18" i="93"/>
  <c r="E18" i="94"/>
  <c r="E18" i="101"/>
  <c r="E18" i="96"/>
  <c r="E18" i="95"/>
  <c r="E18" i="97"/>
  <c r="E18" i="100"/>
  <c r="G76" i="4"/>
  <c r="F19" i="5"/>
  <c r="F18" i="5" s="1"/>
  <c r="E19" i="5"/>
  <c r="E18" i="5" s="1"/>
  <c r="G75" i="4" l="1"/>
  <c r="N10" i="10"/>
  <c r="J9" i="10"/>
  <c r="J8" i="10"/>
  <c r="A18" i="5"/>
  <c r="A11" i="5"/>
  <c r="C13" i="5"/>
  <c r="S12" i="10" l="1"/>
  <c r="C14" i="5"/>
  <c r="A16" i="5"/>
  <c r="C12" i="5"/>
  <c r="C15" i="5"/>
  <c r="C16" i="5"/>
  <c r="T12" i="10"/>
  <c r="A14" i="5" l="1"/>
  <c r="A20" i="5" l="1"/>
  <c r="A12" i="5"/>
  <c r="A15" i="5"/>
  <c r="A13" i="5"/>
  <c r="A19" i="5" l="1"/>
  <c r="J21" i="4" l="1"/>
  <c r="H21" i="4" s="1"/>
  <c r="E11" i="93" l="1"/>
  <c r="E9" i="93" s="1"/>
  <c r="E11" i="98"/>
  <c r="E9" i="98" s="1"/>
  <c r="E11" i="100"/>
  <c r="E9" i="100" s="1"/>
  <c r="E11" i="97"/>
  <c r="E9" i="97" s="1"/>
  <c r="E11" i="101"/>
  <c r="E9" i="101" s="1"/>
  <c r="E11" i="94"/>
  <c r="E9" i="94" s="1"/>
  <c r="E11" i="96"/>
  <c r="E9" i="96" s="1"/>
  <c r="E11" i="99"/>
  <c r="E9" i="99" s="1"/>
  <c r="E11" i="95"/>
  <c r="E9" i="95" s="1"/>
  <c r="G21" i="4"/>
  <c r="H20" i="4"/>
  <c r="G20" i="4" s="1"/>
  <c r="E12" i="5"/>
  <c r="E11" i="5" s="1"/>
  <c r="E9" i="5" s="1"/>
  <c r="J20" i="4"/>
  <c r="H9" i="4" l="1"/>
  <c r="J9" i="4"/>
  <c r="F12" i="5" l="1"/>
  <c r="F11" i="5" s="1"/>
  <c r="F9" i="5" s="1"/>
  <c r="K20" i="4"/>
  <c r="I9" i="4" l="1"/>
  <c r="G9" i="4" s="1"/>
  <c r="K9" i="4"/>
</calcChain>
</file>

<file path=xl/sharedStrings.xml><?xml version="1.0" encoding="utf-8"?>
<sst xmlns="http://schemas.openxmlformats.org/spreadsheetml/2006/main" count="2278" uniqueCount="598">
  <si>
    <t>BLIC-Leistungsverzeichnis-2020</t>
  </si>
  <si>
    <t>BLIC-LV-Vorlage</t>
  </si>
  <si>
    <t>Übersetzung Aktiv</t>
  </si>
  <si>
    <t>Deutsch</t>
  </si>
  <si>
    <t>Englisch</t>
  </si>
  <si>
    <t>Französisch</t>
  </si>
  <si>
    <t>Italienisch</t>
  </si>
  <si>
    <t>Polnisch</t>
  </si>
  <si>
    <t>Frei</t>
  </si>
  <si>
    <t>Auswahl</t>
  </si>
  <si>
    <t>X</t>
  </si>
  <si>
    <t>Name/ Bezeichnung</t>
  </si>
  <si>
    <t>Leistungsverzeichnis</t>
  </si>
  <si>
    <t>Bill of Quantities</t>
  </si>
  <si>
    <t>Devis Quantitatif</t>
  </si>
  <si>
    <t>Capitolato d'oneri</t>
  </si>
  <si>
    <t>Specyfikacja Usług</t>
  </si>
  <si>
    <t>FREI_FEHLT</t>
  </si>
  <si>
    <t>Kunde</t>
  </si>
  <si>
    <t>Customer</t>
  </si>
  <si>
    <t>Client</t>
  </si>
  <si>
    <t>Cliente</t>
  </si>
  <si>
    <t>Odbiorca</t>
  </si>
  <si>
    <t>Vorhaben</t>
  </si>
  <si>
    <t>Project</t>
  </si>
  <si>
    <t>Projet</t>
  </si>
  <si>
    <t>Progetto</t>
  </si>
  <si>
    <t>Projekt</t>
  </si>
  <si>
    <t>Dokument</t>
  </si>
  <si>
    <t>Document</t>
  </si>
  <si>
    <t>Documento</t>
  </si>
  <si>
    <t>Teil</t>
  </si>
  <si>
    <t>Part</t>
  </si>
  <si>
    <t>Partie</t>
  </si>
  <si>
    <t>Parte</t>
  </si>
  <si>
    <t>Część</t>
  </si>
  <si>
    <t>Deckblatt</t>
  </si>
  <si>
    <t>Front Page</t>
  </si>
  <si>
    <t>Page de garde</t>
  </si>
  <si>
    <t>Copertina</t>
  </si>
  <si>
    <t>Okładka</t>
  </si>
  <si>
    <t>Name</t>
  </si>
  <si>
    <t>Nom</t>
  </si>
  <si>
    <t>Nome</t>
  </si>
  <si>
    <t>Nazwisko</t>
  </si>
  <si>
    <t>Bieter</t>
  </si>
  <si>
    <t>Bidder</t>
  </si>
  <si>
    <t>Soumissionnaire</t>
  </si>
  <si>
    <t>Offerente</t>
  </si>
  <si>
    <t>Oferent</t>
  </si>
  <si>
    <t>Firma</t>
  </si>
  <si>
    <t>Company</t>
  </si>
  <si>
    <t>Entreprise</t>
  </si>
  <si>
    <t>Azienda</t>
  </si>
  <si>
    <t>Adresse</t>
  </si>
  <si>
    <t>Address</t>
  </si>
  <si>
    <t>Indirizzo</t>
  </si>
  <si>
    <t>Adres</t>
  </si>
  <si>
    <t>Auftraggeber</t>
  </si>
  <si>
    <t>Contracting Authority</t>
  </si>
  <si>
    <t>Commanditaire</t>
  </si>
  <si>
    <t>Ente Committente</t>
  </si>
  <si>
    <t>Zleceniodawca</t>
  </si>
  <si>
    <t>Netto</t>
  </si>
  <si>
    <t>Net</t>
  </si>
  <si>
    <t>Brutto</t>
  </si>
  <si>
    <t>Gross</t>
  </si>
  <si>
    <t>Brut</t>
  </si>
  <si>
    <t>Całkowity</t>
  </si>
  <si>
    <t>Kosten</t>
  </si>
  <si>
    <t>Expenses</t>
  </si>
  <si>
    <t>Coûts</t>
  </si>
  <si>
    <t>Costi</t>
  </si>
  <si>
    <t>Koszty</t>
  </si>
  <si>
    <t>Investitionskosten</t>
  </si>
  <si>
    <t>Capital Expenses</t>
  </si>
  <si>
    <t>Coûts d' investissement</t>
  </si>
  <si>
    <t>Costi di investimento</t>
  </si>
  <si>
    <t>Koszty Inwestycyjne</t>
  </si>
  <si>
    <t>Betriebskosten</t>
  </si>
  <si>
    <t>Operating Expenses</t>
  </si>
  <si>
    <t>Coûts de fonctionnement</t>
  </si>
  <si>
    <t>Costi di servizio</t>
  </si>
  <si>
    <t>Koszty Operacyjne</t>
  </si>
  <si>
    <t>Gesamtkosten</t>
  </si>
  <si>
    <t>Total Expenses</t>
  </si>
  <si>
    <t>Coûts totaux</t>
  </si>
  <si>
    <t>Costi totali</t>
  </si>
  <si>
    <t>Całkowity Koszt</t>
  </si>
  <si>
    <t>Zusammenfassung</t>
  </si>
  <si>
    <t>Summary</t>
  </si>
  <si>
    <t>Résumé</t>
  </si>
  <si>
    <t>Sommario</t>
  </si>
  <si>
    <t>Streszczenie</t>
  </si>
  <si>
    <t>Summe</t>
  </si>
  <si>
    <t>Total</t>
  </si>
  <si>
    <t>Somma</t>
  </si>
  <si>
    <t>Suma</t>
  </si>
  <si>
    <t>Teilprojekt</t>
  </si>
  <si>
    <t>Sub-project</t>
  </si>
  <si>
    <t>Sous-projet</t>
  </si>
  <si>
    <t>Sottoprogetto</t>
  </si>
  <si>
    <t>Podprojekt</t>
  </si>
  <si>
    <t>Generische Bezeichnung</t>
  </si>
  <si>
    <t>Generic title</t>
  </si>
  <si>
    <t>Désignation générique</t>
  </si>
  <si>
    <t>Nome generico</t>
  </si>
  <si>
    <t>Nazwa Ogólna</t>
  </si>
  <si>
    <t>Spezifische Bezeichnung</t>
  </si>
  <si>
    <t>Specific title</t>
  </si>
  <si>
    <t>Désignation spécifique</t>
  </si>
  <si>
    <t>Nome specifico</t>
  </si>
  <si>
    <t>Nazwa Szczególna</t>
  </si>
  <si>
    <t>Position (Leistungspos.)</t>
  </si>
  <si>
    <t>Position</t>
  </si>
  <si>
    <t>Item</t>
  </si>
  <si>
    <t>Poste de service</t>
  </si>
  <si>
    <t>Posizione</t>
  </si>
  <si>
    <t>Pozycja</t>
  </si>
  <si>
    <t>Festposition</t>
  </si>
  <si>
    <t>Mandatory Item</t>
  </si>
  <si>
    <t>Poste obligatoire</t>
  </si>
  <si>
    <t>Posizione fissa</t>
  </si>
  <si>
    <t>Pozycja obowiązkowa</t>
  </si>
  <si>
    <t>Festpositionen</t>
  </si>
  <si>
    <t>Mandatory Items</t>
  </si>
  <si>
    <t>Postes obligatoires</t>
  </si>
  <si>
    <t>Posizioni fisse</t>
  </si>
  <si>
    <t>Pozycje obowiązkowe</t>
  </si>
  <si>
    <t>Option</t>
  </si>
  <si>
    <t>Optional Item</t>
  </si>
  <si>
    <t>Poste facultatif</t>
  </si>
  <si>
    <t>Opzione</t>
  </si>
  <si>
    <t>Opcja</t>
  </si>
  <si>
    <t>Optionen</t>
  </si>
  <si>
    <t>Optional Items</t>
  </si>
  <si>
    <t>Postes facultatifs</t>
  </si>
  <si>
    <t>Opzioni</t>
  </si>
  <si>
    <t>Opcje</t>
  </si>
  <si>
    <t>IK (Kürzel Investkosten)</t>
  </si>
  <si>
    <t>IK</t>
  </si>
  <si>
    <t>CE</t>
  </si>
  <si>
    <t>CI</t>
  </si>
  <si>
    <t>CDI</t>
  </si>
  <si>
    <t>K.In.</t>
  </si>
  <si>
    <t>BK (Kürzel Betriebskosten)</t>
  </si>
  <si>
    <t>BK</t>
  </si>
  <si>
    <t>OE</t>
  </si>
  <si>
    <t>CF</t>
  </si>
  <si>
    <t>CDS</t>
  </si>
  <si>
    <t>K.Op.</t>
  </si>
  <si>
    <t>AG (Kürzel Auftraggeber)</t>
  </si>
  <si>
    <t>AG</t>
  </si>
  <si>
    <t>CA</t>
  </si>
  <si>
    <t>Com</t>
  </si>
  <si>
    <t>Comm.</t>
  </si>
  <si>
    <t>Zl.</t>
  </si>
  <si>
    <t>Leistung gemäß</t>
  </si>
  <si>
    <t>According to</t>
  </si>
  <si>
    <t>D'après</t>
  </si>
  <si>
    <t>Prestazione secondo</t>
  </si>
  <si>
    <t>Usługa zg. z</t>
  </si>
  <si>
    <t>Lastenheft</t>
  </si>
  <si>
    <t>Specification sheet</t>
  </si>
  <si>
    <t>Cahier des charges</t>
  </si>
  <si>
    <t>Capitolato tecnico</t>
  </si>
  <si>
    <t xml:space="preserve">Specyfikacja </t>
  </si>
  <si>
    <t>Kapitel</t>
  </si>
  <si>
    <t>Chapter/ Section</t>
  </si>
  <si>
    <t>Section</t>
  </si>
  <si>
    <t>Capitolo</t>
  </si>
  <si>
    <t>Rozdział</t>
  </si>
  <si>
    <t>Kriterium</t>
  </si>
  <si>
    <t>Criteria</t>
  </si>
  <si>
    <t>Critères</t>
  </si>
  <si>
    <t>Criterio</t>
  </si>
  <si>
    <t>Kryteria</t>
  </si>
  <si>
    <t>Beschreibung</t>
  </si>
  <si>
    <t>Description</t>
  </si>
  <si>
    <t>Descrizione</t>
  </si>
  <si>
    <t>Opis</t>
  </si>
  <si>
    <t>Vorgabe</t>
  </si>
  <si>
    <t>Stipulation</t>
  </si>
  <si>
    <t>Spécification</t>
  </si>
  <si>
    <t>Predefinito</t>
  </si>
  <si>
    <t>Wytyczna</t>
  </si>
  <si>
    <t>Vergabestelle</t>
  </si>
  <si>
    <t>Awarding Office</t>
  </si>
  <si>
    <t>Pouvoir adjucateur</t>
  </si>
  <si>
    <t>Stazione appaltante</t>
  </si>
  <si>
    <t>Organ przyznający</t>
  </si>
  <si>
    <t>Korrektur</t>
  </si>
  <si>
    <t>Correction</t>
  </si>
  <si>
    <t>Correzione</t>
  </si>
  <si>
    <t>Korekta</t>
  </si>
  <si>
    <t>Einheit</t>
  </si>
  <si>
    <t>Unit</t>
  </si>
  <si>
    <t>Unité</t>
  </si>
  <si>
    <t>Unità</t>
  </si>
  <si>
    <t>Jednostka</t>
  </si>
  <si>
    <t>Menge</t>
  </si>
  <si>
    <t>Amount</t>
  </si>
  <si>
    <t>Montant</t>
  </si>
  <si>
    <t>Quantità</t>
  </si>
  <si>
    <t>Ilość</t>
  </si>
  <si>
    <t>Einzelpreis</t>
  </si>
  <si>
    <t>Price per unit</t>
  </si>
  <si>
    <t>Prix par unité</t>
  </si>
  <si>
    <t>Prezzo singolo</t>
  </si>
  <si>
    <t>Cena jednostkowa</t>
  </si>
  <si>
    <t>Gesamtpreis</t>
  </si>
  <si>
    <t>Total Price</t>
  </si>
  <si>
    <t>Prix Total</t>
  </si>
  <si>
    <t>Prezzo totale</t>
  </si>
  <si>
    <t>Ogólna Cena</t>
  </si>
  <si>
    <t>Bemerkungen</t>
  </si>
  <si>
    <t>Remarks</t>
  </si>
  <si>
    <t>Remarques</t>
  </si>
  <si>
    <t>Nota</t>
  </si>
  <si>
    <t>Adnotacja</t>
  </si>
  <si>
    <t>Zeit</t>
  </si>
  <si>
    <t>Time</t>
  </si>
  <si>
    <t>Durée</t>
  </si>
  <si>
    <t>Tempo</t>
  </si>
  <si>
    <t>Czas</t>
  </si>
  <si>
    <t>Vertragsdauer</t>
  </si>
  <si>
    <t>Contract term</t>
  </si>
  <si>
    <t>Durée du contrat</t>
  </si>
  <si>
    <t>Durata del contratto</t>
  </si>
  <si>
    <t>Czas trwania umowy</t>
  </si>
  <si>
    <t>R1</t>
  </si>
  <si>
    <t>R2</t>
  </si>
  <si>
    <t>R3</t>
  </si>
  <si>
    <t>R4</t>
  </si>
  <si>
    <t>R5</t>
  </si>
  <si>
    <t>R6</t>
  </si>
  <si>
    <t>Übersicht</t>
  </si>
  <si>
    <t>Steuerung</t>
  </si>
  <si>
    <t>Zusammenfassung_Alle</t>
  </si>
  <si>
    <t>Zsm AG 1</t>
  </si>
  <si>
    <t>Zsm AG 2</t>
  </si>
  <si>
    <t>Zsm AG 3</t>
  </si>
  <si>
    <t>Zsm AG 4</t>
  </si>
  <si>
    <t>Zsm AG 5</t>
  </si>
  <si>
    <t>Zsm AG 6</t>
  </si>
  <si>
    <t>Zsm AG 7</t>
  </si>
  <si>
    <t>Zsm AG 8</t>
  </si>
  <si>
    <t>Zsm AG 9</t>
  </si>
  <si>
    <t>Zsm AG 10</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</si>
  <si>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</si>
  <si>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</si>
  <si>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</si>
  <si>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</si>
  <si>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</si>
  <si>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</si>
  <si>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</si>
  <si>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</si>
  <si>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</si>
  <si>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</si>
  <si>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</si>
  <si>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</si>
  <si>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</si>
  <si>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</si>
  <si>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</si>
  <si>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</si>
  <si>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</si>
  <si>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</si>
  <si>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</si>
  <si>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</si>
  <si>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</si>
  <si>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</si>
  <si>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</si>
  <si>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</si>
  <si>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</si>
  <si>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</si>
  <si>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</si>
  <si>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</si>
  <si>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</si>
  <si>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</si>
  <si>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</si>
  <si>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</si>
  <si>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</si>
  <si>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</si>
  <si>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</si>
  <si>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</si>
  <si>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</si>
  <si>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</si>
  <si>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</si>
  <si>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</si>
  <si>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</si>
  <si>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</si>
  <si>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</si>
  <si>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</si>
  <si>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</si>
  <si>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</si>
  <si>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</si>
  <si>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</si>
  <si>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</si>
  <si>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</si>
  <si>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BK-TP-01-AG1</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</si>
  <si>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</si>
  <si>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</si>
  <si>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</si>
  <si>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</si>
  <si>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</si>
  <si>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</si>
  <si>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</si>
  <si>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</si>
  <si>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</si>
  <si>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</si>
  <si>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</si>
  <si>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</si>
  <si>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</si>
  <si>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</si>
  <si>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</si>
  <si>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</si>
  <si>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</si>
  <si>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</si>
  <si>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</si>
  <si>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</si>
  <si>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</si>
  <si>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</si>
  <si>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</si>
  <si>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</si>
  <si>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</si>
  <si>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</si>
  <si>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</si>
  <si>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</si>
  <si>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</si>
  <si>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</si>
  <si>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</si>
  <si>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</si>
  <si>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</si>
  <si>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</si>
  <si>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</si>
  <si>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</si>
  <si>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</si>
  <si>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</si>
  <si>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</si>
  <si>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</si>
  <si>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</si>
  <si>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</si>
  <si>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</si>
  <si>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</si>
  <si>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</si>
  <si>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</si>
  <si>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</si>
  <si>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</si>
  <si>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</si>
  <si>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 xml:space="preserve">HVB - HVG </t>
  </si>
  <si>
    <t>Harzbewegt</t>
  </si>
  <si>
    <r>
      <rPr>
        <sz val="12"/>
        <rFont val="Calibri"/>
        <family val="2"/>
      </rPr>
      <t>©</t>
    </r>
    <r>
      <rPr>
        <sz val="12"/>
        <rFont val="Arial"/>
        <family val="2"/>
      </rPr>
      <t xml:space="preserve"> Copyright 2023 BLIC GmbH</t>
    </r>
  </si>
  <si>
    <t>Diese Dokumentenvorlage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</si>
  <si>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This document is copyright protected.
The copyright belongs to the BLIC GmbH unless specifially stated otherwise. Unauthorized distribution to third parties is hereby explicity denied.  
Infringement of this copyright (e.g. copying and/or distribution of pictures, media, text or code), is punishable under german copyright law (§§ 106 ff UrhG). 
Offenders will be prosecuted, fined and reprimanded  and forced to compensate damages (§ 97 UrhG).</t>
  </si>
  <si>
    <t>NUR INTERN</t>
  </si>
  <si>
    <t>Kunde:</t>
  </si>
  <si>
    <t>Vorhaben:</t>
  </si>
  <si>
    <t>Dokument:</t>
  </si>
  <si>
    <t>Teil:</t>
  </si>
  <si>
    <t>Eingabe Grunddaten und Anzeige-Steuerung</t>
  </si>
  <si>
    <t>Währung:</t>
  </si>
  <si>
    <t>EUR</t>
  </si>
  <si>
    <t>Rundung:</t>
  </si>
  <si>
    <t>Anzahl Auftraggeber</t>
  </si>
  <si>
    <t>Anzahl Abschnitte/ Teilpojekte IK</t>
  </si>
  <si>
    <t>Anzahl Abschnitte/ Teilpojekte BK</t>
  </si>
  <si>
    <t>x</t>
  </si>
  <si>
    <t>Mit Optionen ("x"= Ein, Leer = Aus)</t>
  </si>
  <si>
    <t>HVB</t>
  </si>
  <si>
    <t>HVG</t>
  </si>
  <si>
    <t>Auftraggeber 3</t>
  </si>
  <si>
    <t>Auftraggeber 4</t>
  </si>
  <si>
    <t>Auftraggeber 5</t>
  </si>
  <si>
    <t>Auftraggeber 6</t>
  </si>
  <si>
    <t>Auftraggeber 7</t>
  </si>
  <si>
    <t>Auftraggeber 8</t>
  </si>
  <si>
    <t>Auftraggeber 9</t>
  </si>
  <si>
    <t>Auftraggeber 10</t>
  </si>
  <si>
    <t>TP-Nr:</t>
  </si>
  <si>
    <t>AG-Nr:</t>
  </si>
  <si>
    <t>inkl. Angabe 'Nicht angeboten' oder 'in anderer Pos.'</t>
  </si>
  <si>
    <t>B-Pos.</t>
  </si>
  <si>
    <t>Der Bieter gibt je Position den Einzelpreis der Leistung für jede Position an. Die Aufteilung auf HVB und HVG erfolgt automatisch.</t>
  </si>
  <si>
    <t>Zentrale Komponente</t>
  </si>
  <si>
    <t>Vertriebshintergrundsystem (vHGS)</t>
  </si>
  <si>
    <t>Grundfunktionen des vHGS (ohne Option)</t>
  </si>
  <si>
    <t>3,4, 5, 6, 10</t>
  </si>
  <si>
    <t>pauschal</t>
  </si>
  <si>
    <t>Aufrüstung VHGS auf ID-Based Ticketing (IDBT)</t>
  </si>
  <si>
    <t>7, 8 - O38</t>
  </si>
  <si>
    <t>Aufrüstung VHGS auf Fahrzeugnavigation FSD</t>
  </si>
  <si>
    <t>7, 9 - O22</t>
  </si>
  <si>
    <t>Aufpreis zur Depot-Lösung: mandantenfähiges VHGS, indem HVB und HVG getrennt arbeiten</t>
  </si>
  <si>
    <t>3 - O0</t>
  </si>
  <si>
    <t>Einbindung externes PKM-Tarifmodul in das VHGS</t>
  </si>
  <si>
    <t>3, 6 - O1</t>
  </si>
  <si>
    <t>Bargeldloses Bezahlen durch Zahlungsterminal</t>
  </si>
  <si>
    <t>3 - O2</t>
  </si>
  <si>
    <t xml:space="preserve">Umsetzung VDV-KA </t>
  </si>
  <si>
    <t>6 - O4</t>
  </si>
  <si>
    <t>Abruf aktuelle Salden online am Verkaufsgerät</t>
  </si>
  <si>
    <t>6 - O5</t>
  </si>
  <si>
    <t>Erstellung Klingelliste</t>
  </si>
  <si>
    <t>6 - O6</t>
  </si>
  <si>
    <t>Auslesen der Daten aus dem AFZS Derovis und Aufbereitung</t>
  </si>
  <si>
    <t>6 - O7</t>
  </si>
  <si>
    <t>Export-Schnittstelle Tarifdaten an landesweite Tarifauskunft</t>
  </si>
  <si>
    <t>6 - O8</t>
  </si>
  <si>
    <t>Schnittstelle zum Geldeinzahlautomat (GEA)</t>
  </si>
  <si>
    <t>6 - O9</t>
  </si>
  <si>
    <t>Dezentrale Komponente</t>
  </si>
  <si>
    <t>Fahrscheindrucker (FSD)</t>
  </si>
  <si>
    <t>Grundlegende Komponente FSD</t>
  </si>
  <si>
    <t>Software mit Grundfunktionen des FSD (ohne Option)</t>
  </si>
  <si>
    <t>7, 10</t>
  </si>
  <si>
    <t>Hardware Fahrscheindrucker</t>
  </si>
  <si>
    <t>Stück</t>
  </si>
  <si>
    <t>Weitere optionale Komponente des FSD</t>
  </si>
  <si>
    <t>WLAN-Modul und Anschluss an externe Antenne</t>
  </si>
  <si>
    <t>7.2 - O10</t>
  </si>
  <si>
    <t>Anbindung Derovis-AFZS-Sensoren an FSD</t>
  </si>
  <si>
    <t>7 - O7</t>
  </si>
  <si>
    <t>Kombi-Antenne (5G, WLAN, GPS) einschließlich Anbindung an FSD</t>
  </si>
  <si>
    <t>7.2 - O11</t>
  </si>
  <si>
    <t>Aufpreis Fahrerdisplay von 8 Zoll auf 10 Zoll</t>
  </si>
  <si>
    <t>7.2 - O12</t>
  </si>
  <si>
    <t>Aufpreis, wenn anstelle Fahrerdisplays mit 400 cd/m2 mindestens 700 cd/m2 in Bildmitte</t>
  </si>
  <si>
    <t>7.2 - O13</t>
  </si>
  <si>
    <t>Chipkarten-Lese- und Schreibeinheit; Kontrolle</t>
  </si>
  <si>
    <t>7.2 - O4</t>
  </si>
  <si>
    <t>2-D-Barcode-Scanner</t>
  </si>
  <si>
    <t>SAM-Steckplätze</t>
  </si>
  <si>
    <t>„HATIX“ (Harzticket) - Harzer Urlaubsticket</t>
  </si>
  <si>
    <t>7.2 - O14</t>
  </si>
  <si>
    <t>Anbindung und Kommunikation ZVT</t>
  </si>
  <si>
    <t>7.2 - O2</t>
  </si>
  <si>
    <t>Audioschnittstellen (Innenlautsprecher, Fahrerlautsprecher, Mikrofon)</t>
  </si>
  <si>
    <t>7.2 - O16</t>
  </si>
  <si>
    <t>Anbindung Validator</t>
  </si>
  <si>
    <t>7.2 - O17</t>
  </si>
  <si>
    <t>Tischpult für stationäre Verkaufslösung</t>
  </si>
  <si>
    <t>7.2 - O18</t>
  </si>
  <si>
    <t>Sprachkommunikation HVG</t>
  </si>
  <si>
    <t>7.2 - O20</t>
  </si>
  <si>
    <t>Überfall-/ Notruf</t>
  </si>
  <si>
    <t>7.2 - O21</t>
  </si>
  <si>
    <t>GIS-/ Navigation</t>
  </si>
  <si>
    <t>7.2 - O22</t>
  </si>
  <si>
    <t>Positionierungshilfe Barcode</t>
  </si>
  <si>
    <t>7.2 - O23</t>
  </si>
  <si>
    <t>Fahrgast-WLAN</t>
  </si>
  <si>
    <t>Fahrzeugnachbildung/ Testarbeitsplatz</t>
  </si>
  <si>
    <t>7.2 - O25</t>
  </si>
  <si>
    <t>Benötigtes Material zur Ausrüstung durch Auftraggeber - Standardbus 12 m und Midibus</t>
  </si>
  <si>
    <t>11 - O44</t>
  </si>
  <si>
    <t>Zusätzliches Material Validatoren</t>
  </si>
  <si>
    <t>11 - O47</t>
  </si>
  <si>
    <t>Benötigtes Material zur Ausrüstung durch Auftraggeber - Gelenkbus 18 m (3 Türen)</t>
  </si>
  <si>
    <t>Benötigtes Material zur Ausrüstung durch Auftraggeber - Gelenkbus 18 m (4 Türen)</t>
  </si>
  <si>
    <t>Benötigtes Material zur Ausrüstung durch Auftraggeber - dreiachsig 15 m (3 Türen)</t>
  </si>
  <si>
    <t>Benötigtes Material zur Ausrüstung durch Auftraggeber - dreiachsig 15 m (2 Türen)</t>
  </si>
  <si>
    <t>Aufrüstung FSD für IDBT</t>
  </si>
  <si>
    <t>8 - O38</t>
  </si>
  <si>
    <t>Mobiler Fahrscheindrucker (mFSD)</t>
  </si>
  <si>
    <t>Grundlegende Komponente des mFSD</t>
  </si>
  <si>
    <t>Software mit Grundfunktionen des mFSD (ohne Option)</t>
  </si>
  <si>
    <t>Hardware mobiler Fahrscheindrucker</t>
  </si>
  <si>
    <t>Weitere optionale Komponente des mFSD</t>
  </si>
  <si>
    <t>Ersatz-Akkus</t>
  </si>
  <si>
    <t>7 - O31</t>
  </si>
  <si>
    <t>Ladegerät Akku</t>
  </si>
  <si>
    <t>7 - O32</t>
  </si>
  <si>
    <t>Fahrzeughalterung</t>
  </si>
  <si>
    <t>7 - O33</t>
  </si>
  <si>
    <t>7 - O34</t>
  </si>
  <si>
    <t>2D-Barcode-Scanner</t>
  </si>
  <si>
    <t>NFC - bargeldlose Zahlung</t>
  </si>
  <si>
    <t>7 - O36</t>
  </si>
  <si>
    <t>Aufrüstung mFSD für IDBT</t>
  </si>
  <si>
    <t>Validator</t>
  </si>
  <si>
    <t>Grundlegende Komponente des Validators</t>
  </si>
  <si>
    <t xml:space="preserve">Grundfunktionen Validatoren (ohne Optionen) </t>
  </si>
  <si>
    <t>7</t>
  </si>
  <si>
    <t>Validatoren für Standardbus 12 m  und Midibus - 2 Türen</t>
  </si>
  <si>
    <t>Validatoren für Gelenkbus 18 m - 3 Türen</t>
  </si>
  <si>
    <t>Validatoren für Gelenkbus 18 m - 4 Türen</t>
  </si>
  <si>
    <t>Weitere optionale Komponente des Validators</t>
  </si>
  <si>
    <t>Erweiterung für ausreichende Ethernet-Anschlussmöglichkeiten über Switch</t>
  </si>
  <si>
    <t>7 - O37</t>
  </si>
  <si>
    <t>Aufrüstung Validatoren für IDBT</t>
  </si>
  <si>
    <t>7 - O38</t>
  </si>
  <si>
    <t>Dienstleistungen</t>
  </si>
  <si>
    <t>Projektmanagement (ohne Option)</t>
  </si>
  <si>
    <t>11</t>
  </si>
  <si>
    <t>Schulung</t>
  </si>
  <si>
    <t>Datenerstversorgung (betriebliche Daten)</t>
  </si>
  <si>
    <t>11 - O39</t>
  </si>
  <si>
    <t>Konsignationslager FSD</t>
  </si>
  <si>
    <t>12.1 - O48</t>
  </si>
  <si>
    <t>Mustermontage und Einbau - Busse</t>
  </si>
  <si>
    <t>Mustermontage Bus - Standardbus 12 m</t>
  </si>
  <si>
    <t>11 - O40</t>
  </si>
  <si>
    <t>zusätzlicher Einbau Validatoren</t>
  </si>
  <si>
    <t>11 - O46</t>
  </si>
  <si>
    <t>Mustermontage Bus - Gelenkbus 18 m (4 Türen)</t>
  </si>
  <si>
    <t>Mustermontage Bus - dreiachsig 15 m (3 Türen)</t>
  </si>
  <si>
    <t>Serien-Ausrüstung Bus - Standardbus 12 m und Midibus</t>
  </si>
  <si>
    <t>11 - O42</t>
  </si>
  <si>
    <t>Serien-Ausrüstung Bus - Standardbus 18 m (4 Türen)</t>
  </si>
  <si>
    <t>Serien-Ausrüstung Bus - Standardbus 18 m (3 Türen)</t>
  </si>
  <si>
    <t>Serien-Ausrüstung Bus - dreiachsig 15 m (2 Türen)</t>
  </si>
  <si>
    <t>Ergänzungen des Bieters</t>
  </si>
  <si>
    <t>6 - 06</t>
  </si>
  <si>
    <t>6 - 08</t>
  </si>
  <si>
    <t>Neues Verfahren zur LSA-Beeinflussung</t>
  </si>
  <si>
    <t>7.2 - O15</t>
  </si>
  <si>
    <t>Benötigtes Material zur Ausrüstung durch Auftraggeber - Minibus</t>
  </si>
  <si>
    <t>Bordrechner (BR)</t>
  </si>
  <si>
    <t>Grundlegende Komponente des BR</t>
  </si>
  <si>
    <t>Software mit Grundfunktionen des BR (ohne Option) - Leoliner</t>
  </si>
  <si>
    <t>Software mit Grundfunktionen des BR (ohne Option) - GT 4</t>
  </si>
  <si>
    <t>Hardware Bordrechner  - Leoliner</t>
  </si>
  <si>
    <t>Hardware Bordrechner  - GT 4</t>
  </si>
  <si>
    <t>Weitere optionale Komponente des BR</t>
  </si>
  <si>
    <t>7.3 - O27</t>
  </si>
  <si>
    <t>Kombi-Antenne (5G, WLAN, GPS) BR</t>
  </si>
  <si>
    <t>7.3 - O28</t>
  </si>
  <si>
    <t>7 - O15</t>
  </si>
  <si>
    <t>7 - O26</t>
  </si>
  <si>
    <t>Lieferung und Montage Kombiantenne (GPS, WLAN, Mobilfunk)</t>
  </si>
  <si>
    <t>7 - O28</t>
  </si>
  <si>
    <t>7 - O29</t>
  </si>
  <si>
    <t>7 - O30</t>
  </si>
  <si>
    <t>Benötigtes Material zur Ausrüstung durch Auftraggeber - Leoliner</t>
  </si>
  <si>
    <t>11 - O45</t>
  </si>
  <si>
    <t>Benötigtes Material zur Ausrüstung durch Auftraggeber - GT 4 (nur Einrichter)</t>
  </si>
  <si>
    <t>Software mit Grundfunktionen Validatoren (ohne Optionen)</t>
  </si>
  <si>
    <t>Projektmanagement</t>
  </si>
  <si>
    <t>Konsignationslager BR</t>
  </si>
  <si>
    <t>12.2 - O49</t>
  </si>
  <si>
    <t>Serien-Ausrüstung - Standardbus 12 m</t>
  </si>
  <si>
    <t>zusätzlicher Einbau Validatoren für Serien-Ausrüstung</t>
  </si>
  <si>
    <t>Serien-Ausrüstung - Kleinbus</t>
  </si>
  <si>
    <t>Mustermontage und Einbau - Straßenbahn</t>
  </si>
  <si>
    <t>Mustermontage Straßenbahn - Leoliner</t>
  </si>
  <si>
    <t>11 - O41</t>
  </si>
  <si>
    <t>zusätzlicher Einbau Validatoren - Leoliner</t>
  </si>
  <si>
    <t>Mustermontage Straßenbahn - GT 4 (nur Einrichter)</t>
  </si>
  <si>
    <t>zusätzlicher Einbau Validatoren - GT 4 (nur Einrichter)</t>
  </si>
  <si>
    <t xml:space="preserve">Serien-Ausrüstung Straßenbahn - Leoliner </t>
  </si>
  <si>
    <t>11 - O43</t>
  </si>
  <si>
    <t xml:space="preserve">zusätzlicher Einbau Validatoren - Serien-Ausrüstung Leoliner </t>
  </si>
  <si>
    <t xml:space="preserve"> 11 - O46</t>
  </si>
  <si>
    <t>Serien-Ausrüstung Straßenbahn - GT  4 (nur Einrichter)</t>
  </si>
  <si>
    <t>zusätzlicher Einbau Validatoren - Serien-Ausrüstung GT 4 (nur Einrichter)</t>
  </si>
  <si>
    <t>-</t>
  </si>
  <si>
    <t>Pflegeservice für Software</t>
  </si>
  <si>
    <r>
      <t xml:space="preserve">Jährliche Service- und Wartungskosten </t>
    </r>
    <r>
      <rPr>
        <i/>
        <u/>
        <sz val="11"/>
        <color rgb="FF000000"/>
        <rFont val="Arial"/>
        <family val="2"/>
      </rPr>
      <t>während der Sachmängelhaftungsfrist nach der Abnahme</t>
    </r>
    <r>
      <rPr>
        <sz val="11"/>
        <color indexed="8"/>
        <rFont val="Arial"/>
        <family val="2"/>
      </rPr>
      <t xml:space="preserve"> für</t>
    </r>
  </si>
  <si>
    <t>Vertriebshintergrundsystem</t>
  </si>
  <si>
    <t>siehe Vertrag</t>
  </si>
  <si>
    <t>pauschal 
pro Jahr</t>
  </si>
  <si>
    <t>Jahr(e)</t>
  </si>
  <si>
    <t>Software Fahrscheindrucker</t>
  </si>
  <si>
    <t>Software mobiler Fahrscheindrucker</t>
  </si>
  <si>
    <t>Software Validator</t>
  </si>
  <si>
    <r>
      <t xml:space="preserve">Jährliche Service- und Wartungskosten </t>
    </r>
    <r>
      <rPr>
        <i/>
        <u/>
        <sz val="11"/>
        <color rgb="FF000000"/>
        <rFont val="Arial"/>
        <family val="2"/>
      </rPr>
      <t>nach der Sachmängelhaftungsfrist nach der Abnahme</t>
    </r>
    <r>
      <rPr>
        <sz val="11"/>
        <color indexed="8"/>
        <rFont val="Arial"/>
        <family val="2"/>
      </rPr>
      <t xml:space="preserve"> für</t>
    </r>
  </si>
  <si>
    <t>12.3 - O50</t>
  </si>
  <si>
    <t>Instandhaltung Hardware</t>
  </si>
  <si>
    <t>Hardware Validator</t>
  </si>
  <si>
    <t>12.3 - O51</t>
  </si>
  <si>
    <t/>
  </si>
  <si>
    <t>Transaktionskosten bargeldloses Zahlen</t>
  </si>
  <si>
    <t>Kosten für die ersten fünf Jahre (gemäß Kalkulationsgrundlage Lastenheft)</t>
  </si>
  <si>
    <t>pauschal pro Jahr</t>
  </si>
  <si>
    <t>Kosten für die Jahre 6 bis 10 (gemäß Kalkulationsgrundlage Lastenheft)</t>
  </si>
  <si>
    <t>Software Bordrechner</t>
  </si>
  <si>
    <t>Hardware Bordrechner</t>
  </si>
  <si>
    <t>Validatoren - Leoliner - 3 Türen</t>
  </si>
  <si>
    <t>Validatoren - GT 4 - 3 Türen</t>
  </si>
  <si>
    <t>Validatoren - Midi- bzw. Standardbus 12 m - 2 Türen</t>
  </si>
  <si>
    <t>Validatoren für Bus - dreiachsig 15 m - 2 Türen</t>
  </si>
  <si>
    <t>Validatoren für Bus - dreiachsig 15 m - 3 Türen</t>
  </si>
  <si>
    <t>Weitere optionale Komponente FSD</t>
  </si>
  <si>
    <t>Aufpreis für optionale Positionen - Vertriebshintergrundsystem</t>
  </si>
  <si>
    <t>Basisfunktionen (Festpositionen) - Vertriebshintergrundsystem</t>
  </si>
  <si>
    <t>Basisfunktionen (Festpositionen) - Software Fahrscheindrucker</t>
  </si>
  <si>
    <t>Basisfunktionen (Festpositionen) - Software mobiler Fahrscheindrucker</t>
  </si>
  <si>
    <t>Basisfunktionen (Festpositionen) - Software Validator</t>
  </si>
  <si>
    <t>Aufpreis für optionale Positionen - Software Fahrscheindrucker</t>
  </si>
  <si>
    <t>Aufpreis für optionale Positionen - Software mobiler Fahrscheindrucker</t>
  </si>
  <si>
    <t>Aufpreis für optionale Positionen - Software Validator</t>
  </si>
  <si>
    <t>Aufpreis für optionale Positionen - Hardware Fahrscheindrucker</t>
  </si>
  <si>
    <t>Aufpreis für optionale Positionen - Hardware mobiler Fahrscheindrucker</t>
  </si>
  <si>
    <t>Aufpreis für optionale Positionen - Hardware Validator</t>
  </si>
  <si>
    <t>Aufpreis für optionale Positionen - Hardware Bordrechner</t>
  </si>
  <si>
    <t>7 - O35</t>
  </si>
  <si>
    <t>Vergabeschutz aktiv</t>
  </si>
  <si>
    <t>Aufpreis für optionale Positionen - Software Bordrechner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</si>
</sst>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quot;1.&quot;0"/>
    <numFmt numFmtId="166" formatCode="0\ \ "/>
    <numFmt numFmtId="167" formatCode="#,##0.00\ \ "/>
    <numFmt numFmtId="168" formatCode="_-* #,##0.00\ _€_-;\-* #,##0.00\ _€_-;_-* &quot;-&quot;??\ _€_-;_-@_-"/>
  </numFmts>
  <fonts count="40"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9"/>
      <name val="Arial"/>
      <family val="2"/>
    </font>
    <font>
      <sz val="12"/>
      <color theme="1"/>
      <name val="Arial"/>
      <family val="2"/>
    </font>
    <font>
      <b/>
      <sz val="12"/>
      <color theme="1"/>
      <name val="Arial"/>
      <family val="2"/>
    </font>
    <font>
      <sz val="10"/>
      <color theme="0" tint="-0.14999847407452621"/>
      <name val="Arial"/>
      <family val="2"/>
    </font>
    <font>
      <sz val="8"/>
      <color rgb="FF000000"/>
      <name val="Arial"/>
      <family val="2"/>
    </font>
    <font>
      <b/>
      <sz val="9"/>
      <name val="Arial"/>
      <family val="2"/>
    </font>
    <font>
      <sz val="11"/>
      <color rgb="FFFF0000"/>
      <name val="Arial"/>
      <family val="2"/>
    </font>
    <font>
      <i/>
      <u/>
      <sz val="11"/>
      <color rgb="FF000000"/>
      <name val="Arial"/>
      <family val="2"/>
    </font>
    <font>
      <sz val="11"/>
      <color rgb="FF000000"/>
      <name val="Arial"/>
      <family val="2"/>
    </font>
    <font>
      <sz val="11"/>
      <color theme="1"/>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67">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0" fontId="1" fillId="0" borderId="0"/>
    <xf numFmtId="0" fontId="4" fillId="0" borderId="0"/>
    <xf numFmtId="164" fontId="1" fillId="0" borderId="0" applyFont="0" applyFill="0" applyBorder="0" applyAlignment="0" applyProtection="0"/>
    <xf numFmtId="164" fontId="4" fillId="0" borderId="0" applyFont="0" applyFill="0" applyBorder="0" applyAlignment="0" applyProtection="0"/>
    <xf numFmtId="0" fontId="1" fillId="0" borderId="0"/>
  </cellStyleXfs>
  <cellXfs count="488">
    <xf numFmtId="0" fontId="0" fillId="0" borderId="0" xfId="0"/>
    <xf numFmtId="0" fontId="1" fillId="7" borderId="0" xfId="1" applyFill="1" applyAlignment="1">
      <alignment vertical="center"/>
    </xf>
    <xf numFmtId="165" fontId="7" fillId="7" borderId="0" xfId="1" applyNumberFormat="1" applyFont="1" applyFill="1" applyAlignment="1">
      <alignment horizontal="left" vertical="center"/>
    </xf>
    <xf numFmtId="165" fontId="6" fillId="7" borderId="0" xfId="1" applyNumberFormat="1" applyFont="1" applyFill="1" applyAlignment="1">
      <alignment horizontal="left" vertical="center"/>
    </xf>
    <xf numFmtId="0" fontId="2" fillId="5" borderId="47" xfId="1" applyFont="1" applyFill="1" applyBorder="1" applyAlignment="1">
      <alignment vertical="center"/>
    </xf>
    <xf numFmtId="165" fontId="6" fillId="5" borderId="0" xfId="1" applyNumberFormat="1" applyFont="1" applyFill="1" applyAlignment="1">
      <alignment horizontal="left" vertical="center"/>
    </xf>
    <xf numFmtId="0" fontId="1" fillId="0" borderId="0" xfId="1" applyAlignment="1" applyProtection="1">
      <alignment vertical="center"/>
      <protection hidden="1"/>
    </xf>
    <xf numFmtId="0" fontId="1" fillId="0" borderId="0" xfId="1" applyProtection="1">
      <protection hidden="1"/>
    </xf>
    <xf numFmtId="165" fontId="6" fillId="0" borderId="0" xfId="1" applyNumberFormat="1" applyFont="1" applyAlignment="1" applyProtection="1">
      <alignment horizontal="left" vertical="center"/>
      <protection hidden="1"/>
    </xf>
    <xf numFmtId="165"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5" fontId="9" fillId="0" borderId="17" xfId="1" applyNumberFormat="1" applyFont="1" applyBorder="1" applyAlignment="1" applyProtection="1">
      <alignment horizontal="left" vertical="center"/>
      <protection hidden="1"/>
    </xf>
    <xf numFmtId="0" fontId="9" fillId="0" borderId="0" xfId="1" applyFont="1" applyAlignment="1" applyProtection="1">
      <alignment vertical="center" wrapText="1"/>
      <protection hidden="1"/>
    </xf>
    <xf numFmtId="0" fontId="2" fillId="0" borderId="8" xfId="1" applyFont="1" applyBorder="1" applyAlignment="1" applyProtection="1">
      <alignment vertical="center" wrapText="1"/>
      <protection locked="0"/>
    </xf>
    <xf numFmtId="0" fontId="2" fillId="0" borderId="49" xfId="1" applyFont="1" applyBorder="1" applyAlignment="1" applyProtection="1">
      <alignment horizontal="left" vertical="center"/>
      <protection hidden="1"/>
    </xf>
    <xf numFmtId="0" fontId="1" fillId="0" borderId="49" xfId="1" applyBorder="1" applyAlignment="1" applyProtection="1">
      <alignment vertical="center"/>
      <protection hidden="1"/>
    </xf>
    <xf numFmtId="0" fontId="1" fillId="0" borderId="48" xfId="1" applyBorder="1" applyAlignment="1" applyProtection="1">
      <alignment vertical="center"/>
      <protection hidden="1"/>
    </xf>
    <xf numFmtId="0" fontId="9" fillId="0" borderId="24" xfId="1" applyFont="1" applyBorder="1" applyAlignment="1" applyProtection="1">
      <alignment vertical="center" wrapText="1"/>
      <protection hidden="1"/>
    </xf>
    <xf numFmtId="0" fontId="1" fillId="0" borderId="43" xfId="1" applyBorder="1" applyAlignment="1" applyProtection="1">
      <alignment vertical="center"/>
      <protection hidden="1"/>
    </xf>
    <xf numFmtId="1" fontId="6" fillId="4" borderId="38" xfId="1" applyNumberFormat="1" applyFont="1" applyFill="1" applyBorder="1" applyAlignment="1" applyProtection="1">
      <alignment horizontal="center" vertical="center"/>
      <protection locked="0"/>
    </xf>
    <xf numFmtId="165" fontId="6" fillId="5" borderId="41" xfId="1" applyNumberFormat="1" applyFont="1" applyFill="1" applyBorder="1" applyAlignment="1">
      <alignment horizontal="left" vertical="center"/>
    </xf>
    <xf numFmtId="1" fontId="6" fillId="4" borderId="13" xfId="1" applyNumberFormat="1" applyFont="1" applyFill="1" applyBorder="1" applyAlignment="1" applyProtection="1">
      <alignment horizontal="center" vertical="center"/>
      <protection locked="0"/>
    </xf>
    <xf numFmtId="165" fontId="6" fillId="5" borderId="8" xfId="1" applyNumberFormat="1" applyFont="1" applyFill="1" applyBorder="1" applyAlignment="1">
      <alignment horizontal="left" vertical="center"/>
    </xf>
    <xf numFmtId="165" fontId="6" fillId="5" borderId="43" xfId="1" applyNumberFormat="1" applyFont="1" applyFill="1" applyBorder="1" applyAlignment="1">
      <alignment horizontal="left" vertical="center"/>
    </xf>
    <xf numFmtId="0" fontId="1" fillId="5" borderId="8" xfId="1" applyFill="1" applyBorder="1" applyAlignment="1" applyProtection="1">
      <alignment vertical="center"/>
      <protection hidden="1"/>
    </xf>
    <xf numFmtId="0" fontId="2" fillId="5" borderId="49" xfId="1" applyFont="1" applyFill="1" applyBorder="1" applyAlignment="1" applyProtection="1">
      <alignment vertical="center"/>
      <protection hidden="1"/>
    </xf>
    <xf numFmtId="0" fontId="2" fillId="0" borderId="48" xfId="1" applyFont="1" applyBorder="1" applyAlignment="1" applyProtection="1">
      <alignment vertical="center"/>
      <protection hidden="1"/>
    </xf>
    <xf numFmtId="1" fontId="9" fillId="0" borderId="0" xfId="1" applyNumberFormat="1" applyFont="1" applyAlignment="1" applyProtection="1">
      <alignment horizontal="left" vertical="center" wrapText="1"/>
      <protection hidden="1"/>
    </xf>
    <xf numFmtId="1" fontId="10" fillId="0" borderId="0" xfId="1" applyNumberFormat="1" applyFont="1" applyAlignment="1" applyProtection="1">
      <alignment horizontal="left" vertical="center"/>
      <protection hidden="1"/>
    </xf>
    <xf numFmtId="165" fontId="9" fillId="0" borderId="17" xfId="1" applyNumberFormat="1" applyFont="1" applyBorder="1" applyAlignment="1" applyProtection="1">
      <alignment horizontal="left" vertical="center" wrapText="1"/>
      <protection hidden="1"/>
    </xf>
    <xf numFmtId="1" fontId="12" fillId="0" borderId="0" xfId="1" applyNumberFormat="1" applyFont="1" applyAlignment="1" applyProtection="1">
      <alignment horizontal="center" vertical="center" wrapText="1"/>
      <protection hidden="1"/>
    </xf>
    <xf numFmtId="1" fontId="8" fillId="0" borderId="0" xfId="1" applyNumberFormat="1" applyFont="1" applyAlignment="1" applyProtection="1">
      <alignment horizontal="right" vertical="center"/>
      <protection hidden="1"/>
    </xf>
    <xf numFmtId="167" fontId="1" fillId="0" borderId="0" xfId="1" applyNumberFormat="1" applyAlignment="1" applyProtection="1">
      <alignment horizontal="right" vertical="center" wrapText="1"/>
      <protection hidden="1"/>
    </xf>
    <xf numFmtId="1" fontId="6" fillId="0" borderId="42" xfId="1" applyNumberFormat="1" applyFont="1" applyBorder="1" applyAlignment="1" applyProtection="1">
      <alignment horizontal="center" vertical="center"/>
      <protection locked="0"/>
    </xf>
    <xf numFmtId="0" fontId="1" fillId="4" borderId="41" xfId="1" applyFill="1" applyBorder="1" applyAlignment="1" applyProtection="1">
      <alignment horizontal="left" vertical="center"/>
      <protection locked="0"/>
    </xf>
    <xf numFmtId="166" fontId="1" fillId="4" borderId="43" xfId="1" applyNumberFormat="1" applyFill="1" applyBorder="1" applyAlignment="1" applyProtection="1">
      <alignment horizontal="left" vertical="center"/>
      <protection locked="0"/>
    </xf>
    <xf numFmtId="0" fontId="16" fillId="4" borderId="28" xfId="0" applyFont="1" applyFill="1" applyBorder="1" applyAlignment="1" applyProtection="1">
      <alignment horizontal="center" vertical="top"/>
      <protection locked="0"/>
    </xf>
    <xf numFmtId="165" fontId="26" fillId="6" borderId="26" xfId="1" applyNumberFormat="1" applyFont="1" applyFill="1" applyBorder="1" applyAlignment="1" applyProtection="1">
      <alignment horizontal="left" vertical="center"/>
      <protection hidden="1"/>
    </xf>
    <xf numFmtId="0" fontId="26" fillId="6" borderId="27" xfId="1" applyFont="1" applyFill="1" applyBorder="1" applyAlignment="1" applyProtection="1">
      <alignment vertical="center" wrapText="1"/>
      <protection hidden="1"/>
    </xf>
    <xf numFmtId="1" fontId="26" fillId="6" borderId="27" xfId="1" applyNumberFormat="1" applyFont="1" applyFill="1" applyBorder="1" applyAlignment="1" applyProtection="1">
      <alignment horizontal="right" vertical="center"/>
      <protection hidden="1"/>
    </xf>
    <xf numFmtId="1" fontId="28" fillId="6" borderId="27" xfId="1" applyNumberFormat="1" applyFont="1" applyFill="1" applyBorder="1" applyAlignment="1" applyProtection="1">
      <alignment horizontal="right" vertical="center"/>
      <protection hidden="1"/>
    </xf>
    <xf numFmtId="0" fontId="1" fillId="5" borderId="38" xfId="1" applyFill="1" applyBorder="1" applyAlignment="1">
      <alignment vertical="center"/>
    </xf>
    <xf numFmtId="0" fontId="2" fillId="5" borderId="53" xfId="1" applyFont="1" applyFill="1" applyBorder="1" applyAlignment="1">
      <alignment vertical="center"/>
    </xf>
    <xf numFmtId="0" fontId="3" fillId="5" borderId="2" xfId="1" applyFont="1" applyFill="1" applyBorder="1" applyAlignment="1">
      <alignment horizontal="left" vertical="center"/>
    </xf>
    <xf numFmtId="0" fontId="1" fillId="5" borderId="13" xfId="1" applyFill="1" applyBorder="1" applyAlignment="1">
      <alignment vertical="center"/>
    </xf>
    <xf numFmtId="0" fontId="2" fillId="5" borderId="11" xfId="1" applyFont="1" applyFill="1" applyBorder="1" applyAlignment="1">
      <alignment horizontal="left" vertical="center"/>
    </xf>
    <xf numFmtId="0" fontId="5" fillId="5" borderId="11" xfId="1" applyFont="1" applyFill="1" applyBorder="1" applyAlignment="1">
      <alignment horizontal="left" vertical="center"/>
    </xf>
    <xf numFmtId="165" fontId="6" fillId="5" borderId="17" xfId="1" applyNumberFormat="1" applyFont="1" applyFill="1" applyBorder="1" applyAlignment="1">
      <alignment horizontal="left" vertical="center"/>
    </xf>
    <xf numFmtId="165" fontId="6" fillId="5" borderId="5" xfId="1" applyNumberFormat="1" applyFont="1" applyFill="1" applyBorder="1" applyAlignment="1">
      <alignment horizontal="left" vertical="center"/>
    </xf>
    <xf numFmtId="0" fontId="9" fillId="5" borderId="38" xfId="1" applyFont="1" applyFill="1" applyBorder="1" applyAlignment="1">
      <alignment vertical="center"/>
    </xf>
    <xf numFmtId="0" fontId="9" fillId="5" borderId="42" xfId="1" applyFont="1" applyFill="1" applyBorder="1" applyAlignment="1">
      <alignment vertical="center"/>
    </xf>
    <xf numFmtId="165" fontId="3" fillId="11" borderId="26" xfId="1" applyNumberFormat="1" applyFont="1" applyFill="1" applyBorder="1" applyAlignment="1" applyProtection="1">
      <alignment horizontal="left" vertical="center"/>
      <protection hidden="1"/>
    </xf>
    <xf numFmtId="0" fontId="3" fillId="11" borderId="27" xfId="1" applyFont="1" applyFill="1" applyBorder="1" applyAlignment="1" applyProtection="1">
      <alignment vertical="center"/>
      <protection hidden="1"/>
    </xf>
    <xf numFmtId="1" fontId="3" fillId="11" borderId="27" xfId="1" applyNumberFormat="1" applyFont="1" applyFill="1" applyBorder="1" applyAlignment="1" applyProtection="1">
      <alignment horizontal="left" vertical="center"/>
      <protection hidden="1"/>
    </xf>
    <xf numFmtId="1" fontId="13" fillId="11" borderId="27" xfId="1" applyNumberFormat="1" applyFont="1" applyFill="1" applyBorder="1" applyAlignment="1" applyProtection="1">
      <alignment vertical="center" wrapText="1"/>
      <protection hidden="1"/>
    </xf>
    <xf numFmtId="0" fontId="1" fillId="0" borderId="10" xfId="1" applyBorder="1" applyAlignment="1" applyProtection="1">
      <alignment vertical="center"/>
      <protection hidden="1"/>
    </xf>
    <xf numFmtId="0" fontId="1" fillId="0" borderId="12" xfId="1" applyBorder="1" applyAlignment="1" applyProtection="1">
      <alignment vertical="center"/>
      <protection hidden="1"/>
    </xf>
    <xf numFmtId="0" fontId="1" fillId="0" borderId="33" xfId="1" applyBorder="1" applyAlignment="1" applyProtection="1">
      <alignment vertical="center"/>
      <protection hidden="1"/>
    </xf>
    <xf numFmtId="0" fontId="11" fillId="0" borderId="40" xfId="1" applyFont="1" applyBorder="1" applyAlignment="1" applyProtection="1">
      <alignment horizontal="center" vertical="center" wrapText="1"/>
      <protection hidden="1"/>
    </xf>
    <xf numFmtId="167" fontId="26" fillId="6" borderId="54" xfId="1" applyNumberFormat="1" applyFont="1" applyFill="1" applyBorder="1" applyAlignment="1" applyProtection="1">
      <alignment horizontal="right" vertical="center"/>
      <protection hidden="1"/>
    </xf>
    <xf numFmtId="167" fontId="3" fillId="11" borderId="54" xfId="1" applyNumberFormat="1" applyFont="1" applyFill="1" applyBorder="1" applyAlignment="1" applyProtection="1">
      <alignment horizontal="right" vertical="center" wrapText="1"/>
      <protection hidden="1"/>
    </xf>
    <xf numFmtId="167" fontId="1" fillId="0" borderId="30" xfId="1" applyNumberFormat="1" applyBorder="1" applyAlignment="1" applyProtection="1">
      <alignment horizontal="right" vertical="center" wrapText="1"/>
      <protection hidden="1"/>
    </xf>
    <xf numFmtId="167" fontId="1" fillId="0" borderId="12" xfId="1" applyNumberFormat="1" applyBorder="1" applyAlignment="1" applyProtection="1">
      <alignment horizontal="right" vertical="center" wrapText="1"/>
      <protection hidden="1"/>
    </xf>
    <xf numFmtId="0" fontId="9" fillId="0" borderId="40" xfId="1" applyFont="1" applyBorder="1" applyAlignment="1" applyProtection="1">
      <alignment horizontal="center" vertical="center" wrapText="1"/>
      <protection hidden="1"/>
    </xf>
    <xf numFmtId="167" fontId="1" fillId="0" borderId="27" xfId="1" applyNumberFormat="1" applyBorder="1" applyAlignment="1" applyProtection="1">
      <alignment horizontal="right" vertical="center" wrapText="1"/>
      <protection hidden="1"/>
    </xf>
    <xf numFmtId="0" fontId="16" fillId="4" borderId="55" xfId="0" applyFont="1" applyFill="1" applyBorder="1" applyAlignment="1" applyProtection="1">
      <alignment horizontal="center" vertical="top"/>
      <protection locked="0"/>
    </xf>
    <xf numFmtId="0" fontId="1" fillId="0" borderId="0" xfId="1" applyAlignment="1">
      <alignment vertical="center"/>
    </xf>
    <xf numFmtId="0" fontId="1" fillId="5" borderId="8" xfId="1" applyFill="1" applyBorder="1" applyAlignment="1">
      <alignment vertical="center"/>
    </xf>
    <xf numFmtId="0" fontId="1" fillId="0" borderId="49" xfId="1" applyBorder="1" applyAlignment="1">
      <alignment horizontal="center" vertical="center"/>
    </xf>
    <xf numFmtId="0" fontId="1" fillId="0" borderId="49" xfId="1" applyBorder="1" applyAlignment="1">
      <alignment vertical="center"/>
    </xf>
    <xf numFmtId="0" fontId="1" fillId="0" borderId="0" xfId="1"/>
    <xf numFmtId="0" fontId="1" fillId="0" borderId="43" xfId="1" applyBorder="1" applyAlignment="1">
      <alignment vertical="center"/>
    </xf>
    <xf numFmtId="0" fontId="2" fillId="0" borderId="48" xfId="1" applyFont="1" applyBorder="1" applyAlignment="1">
      <alignment horizontal="left" vertical="center"/>
    </xf>
    <xf numFmtId="0" fontId="1" fillId="0" borderId="48" xfId="1" applyBorder="1" applyAlignment="1">
      <alignment horizontal="center" vertical="center"/>
    </xf>
    <xf numFmtId="0" fontId="1" fillId="0" borderId="48" xfId="1" applyBorder="1" applyAlignment="1">
      <alignment vertical="center"/>
    </xf>
    <xf numFmtId="165" fontId="26" fillId="6" borderId="26" xfId="1" applyNumberFormat="1" applyFont="1" applyFill="1" applyBorder="1" applyAlignment="1">
      <alignment horizontal="left" vertical="center"/>
    </xf>
    <xf numFmtId="0" fontId="26" fillId="6" borderId="27" xfId="1" applyFont="1" applyFill="1" applyBorder="1" applyAlignment="1">
      <alignment vertical="center"/>
    </xf>
    <xf numFmtId="0" fontId="1" fillId="0" borderId="0" xfId="1" applyAlignment="1">
      <alignment horizontal="center" vertical="center"/>
    </xf>
    <xf numFmtId="0" fontId="2" fillId="5" borderId="49" xfId="1" applyFont="1" applyFill="1" applyBorder="1" applyAlignment="1">
      <alignment vertical="center"/>
    </xf>
    <xf numFmtId="49" fontId="1" fillId="0" borderId="49" xfId="1" applyNumberFormat="1" applyBorder="1" applyAlignment="1">
      <alignment horizontal="center" vertical="center"/>
    </xf>
    <xf numFmtId="0" fontId="9" fillId="0" borderId="49" xfId="1" applyFont="1" applyBorder="1" applyAlignment="1">
      <alignment horizontal="center" vertical="center"/>
    </xf>
    <xf numFmtId="49" fontId="1" fillId="0" borderId="49" xfId="1" applyNumberFormat="1" applyBorder="1" applyAlignment="1">
      <alignment vertical="center"/>
    </xf>
    <xf numFmtId="0" fontId="1" fillId="0" borderId="11" xfId="1" applyBorder="1" applyAlignment="1">
      <alignment vertical="center"/>
    </xf>
    <xf numFmtId="0" fontId="16" fillId="0" borderId="0" xfId="0" applyFont="1" applyAlignment="1">
      <alignment horizontal="center" vertical="top"/>
    </xf>
    <xf numFmtId="0" fontId="15" fillId="0" borderId="0" xfId="0" applyFont="1" applyAlignment="1">
      <alignment horizontal="center" vertical="center"/>
    </xf>
    <xf numFmtId="0" fontId="15" fillId="0" borderId="0" xfId="0" applyFont="1" applyAlignment="1">
      <alignment horizontal="left" vertical="center"/>
    </xf>
    <xf numFmtId="49" fontId="9" fillId="0" borderId="4" xfId="1" applyNumberFormat="1" applyFont="1" applyBorder="1" applyAlignment="1">
      <alignment horizontal="left" vertical="center"/>
    </xf>
    <xf numFmtId="0" fontId="9" fillId="0" borderId="1" xfId="1" applyFont="1" applyBorder="1" applyAlignment="1">
      <alignment vertical="center"/>
    </xf>
    <xf numFmtId="0" fontId="9" fillId="0" borderId="1" xfId="1" applyFont="1" applyBorder="1" applyAlignment="1">
      <alignment horizontal="center" vertical="center"/>
    </xf>
    <xf numFmtId="168" fontId="1" fillId="0" borderId="1" xfId="1" applyNumberFormat="1" applyBorder="1" applyAlignment="1">
      <alignment vertical="center"/>
    </xf>
    <xf numFmtId="0" fontId="1" fillId="0" borderId="2" xfId="1" applyBorder="1" applyAlignment="1">
      <alignment vertical="center"/>
    </xf>
    <xf numFmtId="49" fontId="9" fillId="0" borderId="20" xfId="1" applyNumberFormat="1" applyFont="1" applyBorder="1" applyAlignment="1">
      <alignment horizontal="left" vertical="center"/>
    </xf>
    <xf numFmtId="0" fontId="9" fillId="0" borderId="24" xfId="1" applyFont="1" applyBorder="1" applyAlignment="1">
      <alignment vertical="center"/>
    </xf>
    <xf numFmtId="0" fontId="9" fillId="0" borderId="24" xfId="1" applyFont="1" applyBorder="1" applyAlignment="1">
      <alignment horizontal="center" vertical="center"/>
    </xf>
    <xf numFmtId="168" fontId="1" fillId="0" borderId="24" xfId="1" applyNumberFormat="1" applyBorder="1" applyAlignment="1">
      <alignment vertical="center"/>
    </xf>
    <xf numFmtId="0" fontId="1" fillId="0" borderId="21" xfId="1" applyBorder="1" applyAlignment="1">
      <alignment vertical="center"/>
    </xf>
    <xf numFmtId="0" fontId="9" fillId="0" borderId="4" xfId="1" applyFont="1" applyBorder="1" applyAlignment="1">
      <alignment vertical="center" wrapText="1"/>
    </xf>
    <xf numFmtId="0" fontId="20" fillId="0" borderId="15" xfId="1" applyFont="1" applyBorder="1" applyAlignment="1">
      <alignment horizontal="center" vertical="center" wrapText="1"/>
    </xf>
    <xf numFmtId="168" fontId="1" fillId="0" borderId="3" xfId="1" applyNumberFormat="1" applyBorder="1" applyAlignment="1">
      <alignment vertical="center" wrapText="1"/>
    </xf>
    <xf numFmtId="168" fontId="9" fillId="0" borderId="4"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0" fontId="9" fillId="3" borderId="3" xfId="1" applyFont="1" applyFill="1" applyBorder="1" applyAlignment="1">
      <alignment horizontal="center" vertical="center" wrapText="1"/>
    </xf>
    <xf numFmtId="0" fontId="30" fillId="0" borderId="0" xfId="1" applyFont="1" applyAlignment="1">
      <alignment vertical="top" textRotation="90"/>
    </xf>
    <xf numFmtId="49" fontId="9" fillId="0" borderId="17" xfId="1" applyNumberFormat="1" applyFont="1" applyBorder="1" applyAlignment="1">
      <alignment horizontal="left" vertical="center"/>
    </xf>
    <xf numFmtId="0" fontId="9" fillId="0" borderId="17" xfId="1" applyFont="1" applyBorder="1" applyAlignment="1">
      <alignment vertical="center" wrapText="1"/>
    </xf>
    <xf numFmtId="0" fontId="15" fillId="0" borderId="19" xfId="1" applyFont="1" applyBorder="1" applyAlignment="1">
      <alignment horizontal="center" vertical="center" wrapText="1"/>
    </xf>
    <xf numFmtId="0" fontId="20" fillId="0" borderId="18" xfId="1" applyFont="1" applyBorder="1" applyAlignment="1">
      <alignment horizontal="center" vertical="center" wrapText="1"/>
    </xf>
    <xf numFmtId="168" fontId="9" fillId="0" borderId="40" xfId="1" applyNumberFormat="1" applyFont="1" applyBorder="1" applyAlignment="1">
      <alignment horizontal="center" vertical="center" wrapText="1"/>
    </xf>
    <xf numFmtId="168" fontId="9" fillId="0" borderId="35" xfId="1" applyNumberFormat="1" applyFont="1" applyBorder="1" applyAlignment="1">
      <alignment horizontal="center" vertical="center" wrapText="1"/>
    </xf>
    <xf numFmtId="168" fontId="11" fillId="0" borderId="40" xfId="1" applyNumberFormat="1" applyFont="1" applyBorder="1" applyAlignment="1">
      <alignment horizontal="center" vertical="center" wrapText="1"/>
    </xf>
    <xf numFmtId="0" fontId="1" fillId="0" borderId="6" xfId="1" applyBorder="1" applyAlignment="1">
      <alignment horizontal="center" vertical="center" wrapText="1"/>
    </xf>
    <xf numFmtId="49" fontId="9" fillId="0" borderId="20" xfId="1" applyNumberFormat="1" applyFont="1" applyBorder="1" applyAlignment="1">
      <alignment horizontal="left" vertical="center" wrapText="1"/>
    </xf>
    <xf numFmtId="0" fontId="9" fillId="0" borderId="20" xfId="1" applyFont="1" applyBorder="1" applyAlignment="1">
      <alignment vertical="center" wrapText="1"/>
    </xf>
    <xf numFmtId="0" fontId="15" fillId="0" borderId="46" xfId="1" applyFont="1" applyBorder="1" applyAlignment="1">
      <alignment horizontal="center" vertical="center" wrapText="1"/>
    </xf>
    <xf numFmtId="0" fontId="15" fillId="0" borderId="23" xfId="1" applyFont="1" applyBorder="1" applyAlignment="1">
      <alignment horizontal="center" vertical="center" wrapText="1"/>
    </xf>
    <xf numFmtId="0" fontId="20" fillId="0" borderId="22" xfId="1" applyFont="1" applyBorder="1" applyAlignment="1">
      <alignment horizontal="center" vertical="center" wrapText="1"/>
    </xf>
    <xf numFmtId="168" fontId="9" fillId="0" borderId="25" xfId="1" applyNumberFormat="1" applyFont="1" applyBorder="1" applyAlignment="1">
      <alignment horizontal="center" vertical="center" wrapText="1"/>
    </xf>
    <xf numFmtId="168" fontId="9" fillId="0" borderId="20" xfId="1" applyNumberFormat="1" applyFont="1" applyBorder="1" applyAlignment="1">
      <alignment horizontal="center" vertical="center" wrapText="1"/>
    </xf>
    <xf numFmtId="0" fontId="9" fillId="3" borderId="25" xfId="1" applyFont="1" applyFill="1" applyBorder="1" applyAlignment="1">
      <alignment horizontal="center" vertical="center" wrapText="1"/>
    </xf>
    <xf numFmtId="0" fontId="15" fillId="0" borderId="0" xfId="1" applyFont="1" applyAlignment="1">
      <alignment vertical="top" textRotation="90"/>
    </xf>
    <xf numFmtId="4" fontId="24" fillId="6" borderId="1" xfId="1" applyNumberFormat="1" applyFont="1" applyFill="1" applyBorder="1" applyAlignment="1">
      <alignment horizontal="left" vertical="center" wrapText="1"/>
    </xf>
    <xf numFmtId="4" fontId="24" fillId="6" borderId="1" xfId="1" applyNumberFormat="1" applyFont="1" applyFill="1" applyBorder="1" applyAlignment="1">
      <alignment horizontal="center" vertical="center" wrapText="1"/>
    </xf>
    <xf numFmtId="49" fontId="24" fillId="6" borderId="1" xfId="1" applyNumberFormat="1" applyFont="1" applyFill="1" applyBorder="1" applyAlignment="1">
      <alignment horizontal="center" vertical="center" wrapText="1"/>
    </xf>
    <xf numFmtId="0" fontId="25" fillId="6" borderId="1" xfId="1" applyFont="1" applyFill="1" applyBorder="1" applyAlignment="1">
      <alignment horizontal="right" vertical="center"/>
    </xf>
    <xf numFmtId="4" fontId="26" fillId="6" borderId="9" xfId="3" applyNumberFormat="1" applyFont="1" applyFill="1" applyBorder="1" applyAlignment="1" applyProtection="1">
      <alignment horizontal="right" vertical="center" indent="1"/>
    </xf>
    <xf numFmtId="4" fontId="25" fillId="6" borderId="2" xfId="1" applyNumberFormat="1" applyFont="1" applyFill="1" applyBorder="1" applyAlignment="1">
      <alignment vertical="center" wrapText="1"/>
    </xf>
    <xf numFmtId="0" fontId="16" fillId="0" borderId="56" xfId="0" applyFont="1" applyBorder="1" applyAlignment="1">
      <alignment horizontal="center" vertical="top"/>
    </xf>
    <xf numFmtId="0" fontId="15" fillId="0" borderId="28" xfId="0" applyFont="1" applyBorder="1" applyAlignment="1">
      <alignment horizontal="center" vertical="center"/>
    </xf>
    <xf numFmtId="0" fontId="15" fillId="0" borderId="28" xfId="0" applyFont="1" applyBorder="1" applyAlignment="1">
      <alignment horizontal="left" vertical="center"/>
    </xf>
    <xf numFmtId="0" fontId="21" fillId="0" borderId="0" xfId="2" applyFont="1" applyAlignment="1">
      <alignment vertical="top" wrapText="1"/>
    </xf>
    <xf numFmtId="2" fontId="16" fillId="0" borderId="13" xfId="2" applyNumberFormat="1" applyFont="1" applyBorder="1" applyAlignment="1">
      <alignment horizontal="left" vertical="top" wrapText="1"/>
    </xf>
    <xf numFmtId="0" fontId="14" fillId="0" borderId="0" xfId="1" applyFont="1" applyAlignment="1">
      <alignment vertical="center"/>
    </xf>
    <xf numFmtId="49" fontId="6" fillId="0" borderId="0" xfId="1" applyNumberFormat="1" applyFont="1" applyAlignment="1">
      <alignment horizontal="left" vertical="center"/>
    </xf>
    <xf numFmtId="0" fontId="4" fillId="0" borderId="0" xfId="1" applyFont="1" applyAlignment="1">
      <alignment vertical="center"/>
    </xf>
    <xf numFmtId="49" fontId="1" fillId="0" borderId="0" xfId="1" applyNumberFormat="1" applyAlignment="1">
      <alignment vertical="center" wrapText="1"/>
    </xf>
    <xf numFmtId="168" fontId="1" fillId="0" borderId="0" xfId="1" applyNumberFormat="1" applyAlignment="1">
      <alignment vertical="center" wrapText="1"/>
    </xf>
    <xf numFmtId="168" fontId="1" fillId="0" borderId="0" xfId="1" applyNumberFormat="1" applyAlignment="1">
      <alignment vertical="center"/>
    </xf>
    <xf numFmtId="0" fontId="9" fillId="0" borderId="49" xfId="1" applyFont="1" applyBorder="1" applyAlignment="1">
      <alignment vertical="center"/>
    </xf>
    <xf numFmtId="0" fontId="9" fillId="0" borderId="1" xfId="1" applyFont="1" applyBorder="1" applyAlignment="1">
      <alignment horizontal="right" vertical="center"/>
    </xf>
    <xf numFmtId="0" fontId="9" fillId="0" borderId="24" xfId="1" applyFont="1" applyBorder="1" applyAlignment="1">
      <alignment horizontal="right" vertical="center"/>
    </xf>
    <xf numFmtId="49" fontId="1" fillId="0" borderId="0" xfId="1" applyNumberFormat="1" applyAlignment="1">
      <alignment horizontal="center" vertical="center"/>
    </xf>
    <xf numFmtId="0" fontId="4" fillId="0" borderId="0" xfId="1" applyFont="1" applyAlignment="1">
      <alignment horizontal="right" vertical="center"/>
    </xf>
    <xf numFmtId="0" fontId="9" fillId="0" borderId="48" xfId="1" applyFont="1" applyBorder="1" applyAlignment="1">
      <alignment vertical="center"/>
    </xf>
    <xf numFmtId="0" fontId="1" fillId="0" borderId="37" xfId="1" applyBorder="1" applyAlignment="1">
      <alignment vertical="center"/>
    </xf>
    <xf numFmtId="0" fontId="20" fillId="0" borderId="1" xfId="5" applyFont="1" applyBorder="1" applyAlignment="1">
      <alignment horizontal="center" vertical="center" wrapText="1"/>
    </xf>
    <xf numFmtId="0" fontId="20" fillId="0" borderId="2" xfId="5" applyFont="1" applyBorder="1" applyAlignment="1">
      <alignment horizontal="center" vertical="center" wrapText="1"/>
    </xf>
    <xf numFmtId="0" fontId="20" fillId="0" borderId="5" xfId="5" applyFont="1" applyBorder="1" applyAlignment="1">
      <alignment horizontal="center" vertical="center" wrapText="1"/>
    </xf>
    <xf numFmtId="0" fontId="20" fillId="0" borderId="21" xfId="1" applyFont="1" applyBorder="1" applyAlignment="1">
      <alignment horizontal="center" vertical="center" wrapText="1"/>
    </xf>
    <xf numFmtId="4" fontId="26" fillId="6" borderId="9" xfId="1" applyNumberFormat="1" applyFont="1" applyFill="1" applyBorder="1" applyAlignment="1">
      <alignment horizontal="right" vertical="center"/>
    </xf>
    <xf numFmtId="4" fontId="27" fillId="0" borderId="0" xfId="1" applyNumberFormat="1" applyFont="1" applyAlignment="1">
      <alignment horizontal="right" vertical="center"/>
    </xf>
    <xf numFmtId="4" fontId="9" fillId="0" borderId="0" xfId="1" applyNumberFormat="1" applyFont="1" applyAlignment="1">
      <alignment horizontal="right" vertical="center"/>
    </xf>
    <xf numFmtId="0" fontId="1" fillId="0" borderId="0" xfId="1" applyAlignment="1">
      <alignment horizontal="right" vertical="center"/>
    </xf>
    <xf numFmtId="0" fontId="24" fillId="6" borderId="4" xfId="1" applyFont="1" applyFill="1" applyBorder="1" applyAlignment="1">
      <alignment horizontal="left" vertical="center"/>
    </xf>
    <xf numFmtId="0" fontId="18" fillId="0" borderId="3" xfId="1" applyFont="1" applyBorder="1" applyAlignment="1">
      <alignment horizontal="center" vertical="center" wrapText="1"/>
    </xf>
    <xf numFmtId="49" fontId="19" fillId="0" borderId="25" xfId="1" applyNumberFormat="1" applyFont="1" applyBorder="1" applyAlignment="1">
      <alignment horizontal="center" vertical="center" wrapText="1"/>
    </xf>
    <xf numFmtId="0" fontId="1" fillId="5" borderId="62" xfId="1" applyFill="1" applyBorder="1" applyAlignment="1">
      <alignment vertical="center"/>
    </xf>
    <xf numFmtId="0" fontId="2" fillId="0" borderId="36" xfId="1" applyFont="1" applyBorder="1" applyAlignment="1">
      <alignment horizontal="center" vertical="center"/>
    </xf>
    <xf numFmtId="0" fontId="1" fillId="0" borderId="36" xfId="1" applyBorder="1" applyAlignment="1">
      <alignment vertical="center"/>
    </xf>
    <xf numFmtId="0" fontId="9" fillId="0" borderId="36" xfId="1" applyFont="1" applyBorder="1" applyAlignment="1">
      <alignment vertical="center"/>
    </xf>
    <xf numFmtId="0" fontId="1" fillId="0" borderId="34" xfId="1" applyBorder="1" applyAlignment="1">
      <alignment vertical="center"/>
    </xf>
    <xf numFmtId="0" fontId="1" fillId="0" borderId="36" xfId="1" applyBorder="1" applyAlignment="1">
      <alignment horizontal="center" vertical="center"/>
    </xf>
    <xf numFmtId="0" fontId="9" fillId="0" borderId="36" xfId="1" applyFont="1" applyBorder="1" applyAlignment="1">
      <alignment horizontal="center" vertical="center"/>
    </xf>
    <xf numFmtId="0" fontId="9" fillId="0" borderId="48" xfId="1" applyFont="1" applyBorder="1" applyAlignment="1">
      <alignment horizontal="center" vertical="center"/>
    </xf>
    <xf numFmtId="0" fontId="15" fillId="0" borderId="45" xfId="1" applyFont="1" applyBorder="1" applyAlignment="1">
      <alignment horizontal="center" vertical="center"/>
    </xf>
    <xf numFmtId="1" fontId="33" fillId="0" borderId="38" xfId="1" applyNumberFormat="1" applyFont="1" applyBorder="1" applyAlignment="1" applyProtection="1">
      <alignment vertical="center"/>
      <protection hidden="1"/>
    </xf>
    <xf numFmtId="1" fontId="33" fillId="0" borderId="39" xfId="1" applyNumberFormat="1" applyFont="1" applyBorder="1" applyAlignment="1" applyProtection="1">
      <alignment vertical="center"/>
      <protection hidden="1"/>
    </xf>
    <xf numFmtId="1" fontId="33" fillId="0" borderId="13" xfId="1" applyNumberFormat="1" applyFont="1" applyBorder="1" applyAlignment="1" applyProtection="1">
      <alignment vertical="center"/>
      <protection hidden="1"/>
    </xf>
    <xf numFmtId="1" fontId="33" fillId="0" borderId="32" xfId="1" applyNumberFormat="1" applyFont="1" applyBorder="1" applyAlignment="1" applyProtection="1">
      <alignment vertical="center"/>
      <protection hidden="1"/>
    </xf>
    <xf numFmtId="0" fontId="31" fillId="0" borderId="64" xfId="0" applyFont="1" applyBorder="1" applyAlignment="1" applyProtection="1">
      <alignment horizontal="center" vertical="center"/>
      <protection locked="0"/>
    </xf>
    <xf numFmtId="0" fontId="31" fillId="0" borderId="65" xfId="0" applyFont="1" applyBorder="1" applyAlignment="1" applyProtection="1">
      <alignment horizontal="center" vertical="center"/>
      <protection locked="0"/>
    </xf>
    <xf numFmtId="0" fontId="31" fillId="0" borderId="66" xfId="0" applyFont="1" applyBorder="1" applyAlignment="1" applyProtection="1">
      <alignment horizontal="center" vertical="center"/>
      <protection locked="0"/>
    </xf>
    <xf numFmtId="0" fontId="31" fillId="4" borderId="32" xfId="0" applyFont="1" applyFill="1" applyBorder="1" applyProtection="1">
      <protection locked="0"/>
    </xf>
    <xf numFmtId="0" fontId="31" fillId="0" borderId="58" xfId="0" applyFont="1" applyBorder="1" applyProtection="1">
      <protection locked="0"/>
    </xf>
    <xf numFmtId="0" fontId="32" fillId="0" borderId="3" xfId="0" applyFont="1" applyBorder="1" applyProtection="1">
      <protection locked="0"/>
    </xf>
    <xf numFmtId="0" fontId="31" fillId="0" borderId="59" xfId="0" applyFont="1" applyBorder="1" applyProtection="1">
      <protection locked="0"/>
    </xf>
    <xf numFmtId="0" fontId="31" fillId="0" borderId="60" xfId="0" applyFont="1" applyBorder="1" applyProtection="1">
      <protection locked="0"/>
    </xf>
    <xf numFmtId="0" fontId="31" fillId="0" borderId="0" xfId="0" applyFont="1" applyProtection="1">
      <protection locked="0"/>
    </xf>
    <xf numFmtId="0" fontId="31" fillId="0" borderId="26" xfId="0" applyFont="1" applyBorder="1" applyProtection="1">
      <protection locked="0"/>
    </xf>
    <xf numFmtId="0" fontId="32" fillId="0" borderId="54" xfId="0" applyFont="1" applyBorder="1" applyProtection="1">
      <protection locked="0"/>
    </xf>
    <xf numFmtId="0" fontId="31" fillId="0" borderId="29" xfId="0" applyFont="1" applyBorder="1" applyProtection="1">
      <protection locked="0"/>
    </xf>
    <xf numFmtId="0" fontId="32" fillId="0" borderId="30" xfId="0" applyFont="1" applyBorder="1" applyProtection="1">
      <protection locked="0"/>
    </xf>
    <xf numFmtId="0" fontId="31" fillId="0" borderId="52" xfId="0" applyFont="1" applyBorder="1" applyProtection="1">
      <protection locked="0"/>
    </xf>
    <xf numFmtId="0" fontId="31" fillId="0" borderId="62" xfId="0" applyFont="1" applyBorder="1" applyProtection="1">
      <protection locked="0"/>
    </xf>
    <xf numFmtId="0" fontId="31" fillId="0" borderId="63" xfId="0" applyFont="1" applyBorder="1" applyProtection="1">
      <protection locked="0"/>
    </xf>
    <xf numFmtId="0" fontId="31" fillId="0" borderId="31" xfId="0" applyFont="1" applyBorder="1" applyProtection="1">
      <protection locked="0"/>
    </xf>
    <xf numFmtId="0" fontId="32" fillId="0" borderId="12" xfId="0" applyFont="1" applyBorder="1" applyProtection="1">
      <protection locked="0"/>
    </xf>
    <xf numFmtId="0" fontId="31" fillId="0" borderId="57" xfId="0" applyFont="1" applyBorder="1" applyProtection="1">
      <protection locked="0"/>
    </xf>
    <xf numFmtId="0" fontId="31" fillId="0" borderId="8" xfId="0" applyFont="1" applyBorder="1" applyProtection="1">
      <protection locked="0"/>
    </xf>
    <xf numFmtId="0" fontId="31" fillId="0" borderId="32" xfId="0" applyFont="1" applyBorder="1" applyProtection="1">
      <protection locked="0"/>
    </xf>
    <xf numFmtId="0" fontId="31" fillId="0" borderId="35" xfId="0" applyFont="1" applyBorder="1" applyProtection="1">
      <protection locked="0"/>
    </xf>
    <xf numFmtId="0" fontId="32" fillId="0" borderId="40" xfId="0" applyFont="1" applyBorder="1" applyProtection="1">
      <protection locked="0"/>
    </xf>
    <xf numFmtId="0" fontId="31" fillId="0" borderId="61" xfId="0" applyFont="1" applyBorder="1" applyProtection="1">
      <protection locked="0"/>
    </xf>
    <xf numFmtId="0" fontId="2" fillId="0" borderId="48" xfId="1" applyFont="1" applyBorder="1" applyAlignment="1">
      <alignment vertical="center"/>
    </xf>
    <xf numFmtId="0" fontId="31" fillId="0" borderId="8" xfId="0" applyFont="1" applyBorder="1"/>
    <xf numFmtId="2" fontId="17" fillId="0" borderId="31" xfId="3" applyNumberFormat="1" applyFont="1" applyFill="1" applyBorder="1" applyAlignment="1" applyProtection="1">
      <alignment horizontal="left" vertical="top" wrapText="1"/>
      <protection locked="0"/>
    </xf>
    <xf numFmtId="49" fontId="17" fillId="0" borderId="13" xfId="3" applyNumberFormat="1" applyFont="1" applyFill="1" applyBorder="1" applyAlignment="1" applyProtection="1">
      <alignment horizontal="right" vertical="top" wrapText="1"/>
      <protection locked="0"/>
    </xf>
    <xf numFmtId="49" fontId="16" fillId="0" borderId="47" xfId="2" applyNumberFormat="1" applyFont="1" applyBorder="1" applyAlignment="1" applyProtection="1">
      <alignment horizontal="right" vertical="top" wrapText="1"/>
      <protection locked="0"/>
    </xf>
    <xf numFmtId="4" fontId="16" fillId="0" borderId="13" xfId="2" applyNumberFormat="1" applyFont="1" applyBorder="1" applyAlignment="1" applyProtection="1">
      <alignment horizontal="right" vertical="top" wrapText="1"/>
      <protection locked="0"/>
    </xf>
    <xf numFmtId="4" fontId="16" fillId="0" borderId="8" xfId="2" applyNumberFormat="1" applyFont="1" applyBorder="1" applyAlignment="1" applyProtection="1">
      <alignment horizontal="right" vertical="top" wrapText="1"/>
      <protection locked="0"/>
    </xf>
    <xf numFmtId="4" fontId="16" fillId="0" borderId="32" xfId="2" applyNumberFormat="1" applyFont="1" applyBorder="1" applyAlignment="1" applyProtection="1">
      <alignment horizontal="right" vertical="top" wrapText="1"/>
      <protection locked="0"/>
    </xf>
    <xf numFmtId="4" fontId="16" fillId="0" borderId="12" xfId="2" applyNumberFormat="1" applyFont="1" applyBorder="1" applyAlignment="1" applyProtection="1">
      <alignment horizontal="right" vertical="top" wrapText="1"/>
      <protection locked="0"/>
    </xf>
    <xf numFmtId="4" fontId="16" fillId="0" borderId="31" xfId="3" applyNumberFormat="1" applyFont="1" applyFill="1" applyBorder="1" applyAlignment="1" applyProtection="1">
      <alignment horizontal="right" vertical="top" wrapText="1"/>
    </xf>
    <xf numFmtId="4" fontId="16" fillId="0" borderId="12" xfId="3" applyNumberFormat="1" applyFont="1" applyFill="1" applyBorder="1" applyAlignment="1" applyProtection="1">
      <alignment horizontal="right" vertical="top" wrapText="1"/>
    </xf>
    <xf numFmtId="2" fontId="17" fillId="0" borderId="12" xfId="3" applyNumberFormat="1" applyFont="1" applyFill="1" applyBorder="1" applyAlignment="1" applyProtection="1">
      <alignment horizontal="left" vertical="top" wrapText="1"/>
      <protection locked="0"/>
    </xf>
    <xf numFmtId="4" fontId="16" fillId="0" borderId="12" xfId="5"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protection locked="0"/>
    </xf>
    <xf numFmtId="4" fontId="16" fillId="0" borderId="12" xfId="3"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xf>
    <xf numFmtId="4" fontId="16" fillId="0" borderId="12" xfId="3" applyNumberFormat="1" applyFont="1" applyFill="1" applyBorder="1" applyAlignment="1" applyProtection="1">
      <alignment horizontal="right" vertical="top"/>
    </xf>
    <xf numFmtId="1" fontId="2" fillId="5" borderId="36" xfId="1" applyNumberFormat="1" applyFont="1" applyFill="1" applyBorder="1" applyAlignment="1">
      <alignment vertical="center"/>
    </xf>
    <xf numFmtId="1" fontId="2" fillId="5" borderId="49" xfId="1" applyNumberFormat="1" applyFont="1" applyFill="1" applyBorder="1" applyAlignment="1">
      <alignment vertical="center"/>
    </xf>
    <xf numFmtId="0" fontId="34" fillId="0" borderId="45" xfId="1" applyFont="1" applyBorder="1" applyAlignment="1">
      <alignment horizontal="center" vertical="center" wrapText="1"/>
    </xf>
    <xf numFmtId="0" fontId="34" fillId="0" borderId="46" xfId="1" applyFont="1" applyBorder="1" applyAlignment="1">
      <alignment horizontal="center" vertical="center" wrapText="1"/>
    </xf>
    <xf numFmtId="0" fontId="18" fillId="0" borderId="6" xfId="1" applyFont="1" applyBorder="1" applyAlignment="1">
      <alignment horizontal="center" vertical="center" wrapText="1"/>
    </xf>
    <xf numFmtId="2" fontId="17" fillId="0" borderId="12" xfId="3" applyNumberFormat="1" applyFont="1" applyFill="1" applyBorder="1" applyAlignment="1" applyProtection="1">
      <alignment horizontal="center" vertical="top" wrapText="1"/>
      <protection locked="0"/>
    </xf>
    <xf numFmtId="2" fontId="36" fillId="4" borderId="12" xfId="3" applyNumberFormat="1" applyFont="1" applyFill="1" applyBorder="1" applyAlignment="1" applyProtection="1">
      <alignment horizontal="left" vertical="top" wrapText="1"/>
      <protection locked="0"/>
    </xf>
    <xf numFmtId="2" fontId="36" fillId="0" borderId="12" xfId="3" applyNumberFormat="1" applyFont="1" applyFill="1" applyBorder="1" applyAlignment="1" applyProtection="1">
      <alignment horizontal="left" vertical="top"/>
      <protection locked="0"/>
    </xf>
    <xf numFmtId="4" fontId="16" fillId="0" borderId="12" xfId="3" applyNumberFormat="1" applyFont="1" applyFill="1" applyBorder="1" applyAlignment="1" applyProtection="1">
      <alignment horizontal="right" vertical="top"/>
      <protection locked="0"/>
    </xf>
    <xf numFmtId="0" fontId="1" fillId="5" borderId="39" xfId="1" applyFill="1" applyBorder="1" applyAlignment="1">
      <alignment vertical="center"/>
    </xf>
    <xf numFmtId="0" fontId="1" fillId="5" borderId="44" xfId="1" applyFill="1" applyBorder="1" applyAlignment="1">
      <alignment vertical="center"/>
    </xf>
    <xf numFmtId="49" fontId="1" fillId="0" borderId="49" xfId="1" applyNumberFormat="1" applyBorder="1" applyAlignment="1" applyProtection="1">
      <alignment vertical="center"/>
      <protection hidden="1"/>
    </xf>
    <xf numFmtId="165" fontId="1" fillId="0" borderId="17" xfId="1" applyNumberFormat="1" applyBorder="1" applyAlignment="1" applyProtection="1">
      <alignment vertical="center"/>
      <protection hidden="1"/>
    </xf>
    <xf numFmtId="165" fontId="1" fillId="0" borderId="29" xfId="1" applyNumberFormat="1" applyBorder="1" applyAlignment="1" applyProtection="1">
      <alignment vertical="center"/>
      <protection hidden="1"/>
    </xf>
    <xf numFmtId="0" fontId="1" fillId="0" borderId="36" xfId="1" applyBorder="1" applyAlignment="1" applyProtection="1">
      <alignment vertical="center" wrapText="1"/>
      <protection hidden="1"/>
    </xf>
    <xf numFmtId="165" fontId="1" fillId="0" borderId="31" xfId="1" applyNumberFormat="1" applyBorder="1" applyAlignment="1" applyProtection="1">
      <alignment vertical="center"/>
      <protection hidden="1"/>
    </xf>
    <xf numFmtId="0" fontId="1" fillId="0" borderId="49" xfId="1" applyBorder="1" applyAlignment="1" applyProtection="1">
      <alignment vertical="center" wrapText="1"/>
      <protection hidden="1"/>
    </xf>
    <xf numFmtId="0" fontId="1" fillId="0" borderId="31" xfId="1" applyBorder="1" applyAlignment="1" applyProtection="1">
      <alignment vertical="center" wrapText="1"/>
      <protection hidden="1"/>
    </xf>
    <xf numFmtId="165" fontId="1" fillId="0" borderId="0" xfId="1" applyNumberFormat="1" applyAlignment="1" applyProtection="1">
      <alignment vertical="center"/>
      <protection hidden="1"/>
    </xf>
    <xf numFmtId="1" fontId="1" fillId="0" borderId="13" xfId="1" applyNumberFormat="1" applyBorder="1" applyAlignment="1" applyProtection="1">
      <alignment vertical="center"/>
      <protection hidden="1"/>
    </xf>
    <xf numFmtId="0" fontId="1" fillId="0" borderId="1" xfId="1" applyBorder="1" applyAlignment="1">
      <alignment horizontal="left" vertical="center"/>
    </xf>
    <xf numFmtId="49" fontId="1" fillId="0" borderId="1" xfId="1" applyNumberFormat="1" applyBorder="1" applyAlignment="1">
      <alignment horizontal="center" vertical="center"/>
    </xf>
    <xf numFmtId="0" fontId="1" fillId="0" borderId="24" xfId="1" applyBorder="1" applyAlignment="1">
      <alignment horizontal="left" vertical="center"/>
    </xf>
    <xf numFmtId="49" fontId="1" fillId="0" borderId="24" xfId="1" applyNumberFormat="1" applyBorder="1" applyAlignment="1">
      <alignment horizontal="center" vertical="center"/>
    </xf>
    <xf numFmtId="2" fontId="17" fillId="0" borderId="31" xfId="3" applyNumberFormat="1" applyFont="1" applyFill="1" applyBorder="1" applyAlignment="1" applyProtection="1">
      <alignment horizontal="left" vertical="top" wrapText="1"/>
    </xf>
    <xf numFmtId="2" fontId="17" fillId="0" borderId="12" xfId="3" applyNumberFormat="1" applyFont="1" applyFill="1" applyBorder="1" applyAlignment="1" applyProtection="1">
      <alignment horizontal="center" vertical="top" wrapText="1"/>
    </xf>
    <xf numFmtId="49" fontId="17" fillId="0" borderId="13" xfId="3" applyNumberFormat="1" applyFont="1" applyFill="1" applyBorder="1" applyAlignment="1" applyProtection="1">
      <alignment horizontal="right" vertical="top" wrapText="1"/>
    </xf>
    <xf numFmtId="2" fontId="16" fillId="0" borderId="31" xfId="3" applyNumberFormat="1" applyFont="1" applyFill="1" applyBorder="1" applyAlignment="1" applyProtection="1">
      <alignment horizontal="left" vertical="top" wrapText="1"/>
    </xf>
    <xf numFmtId="49" fontId="17" fillId="5" borderId="13" xfId="3" applyNumberFormat="1" applyFont="1" applyFill="1" applyBorder="1" applyAlignment="1" applyProtection="1">
      <alignment horizontal="right" vertical="top" wrapText="1"/>
    </xf>
    <xf numFmtId="2" fontId="38" fillId="0" borderId="31" xfId="3" applyNumberFormat="1" applyFont="1" applyFill="1" applyBorder="1" applyAlignment="1" applyProtection="1">
      <alignment horizontal="left" vertical="top" wrapText="1"/>
    </xf>
    <xf numFmtId="1" fontId="6" fillId="8" borderId="15" xfId="1" applyNumberFormat="1" applyFont="1" applyFill="1" applyBorder="1" applyAlignment="1" applyProtection="1">
      <alignment horizontal="center" vertical="center"/>
      <protection locked="0"/>
    </xf>
    <xf numFmtId="1" fontId="6" fillId="8" borderId="18" xfId="1" applyNumberFormat="1" applyFont="1" applyFill="1" applyBorder="1" applyAlignment="1" applyProtection="1">
      <alignment horizontal="center" vertical="center"/>
      <protection locked="0"/>
    </xf>
    <xf numFmtId="1" fontId="6" fillId="8" borderId="22" xfId="1" applyNumberFormat="1" applyFont="1" applyFill="1" applyBorder="1" applyAlignment="1" applyProtection="1">
      <alignment horizontal="center" vertical="center"/>
      <protection locked="0"/>
    </xf>
    <xf numFmtId="165" fontId="26" fillId="9" borderId="26" xfId="1" applyNumberFormat="1" applyFont="1" applyFill="1" applyBorder="1" applyAlignment="1">
      <alignment horizontal="center" vertical="center"/>
    </xf>
    <xf numFmtId="165" fontId="26" fillId="9" borderId="27" xfId="1" applyNumberFormat="1" applyFont="1" applyFill="1" applyBorder="1" applyAlignment="1">
      <alignment horizontal="center" vertical="center"/>
    </xf>
    <xf numFmtId="165" fontId="26" fillId="9" borderId="51" xfId="1" applyNumberFormat="1" applyFont="1" applyFill="1" applyBorder="1" applyAlignment="1">
      <alignment horizontal="center" vertical="center"/>
    </xf>
    <xf numFmtId="0" fontId="20" fillId="0" borderId="4" xfId="1" applyFont="1" applyBorder="1" applyAlignment="1">
      <alignment horizontal="center" vertical="center" wrapText="1"/>
    </xf>
    <xf numFmtId="0" fontId="20" fillId="0" borderId="16" xfId="1" applyFont="1" applyBorder="1" applyAlignment="1">
      <alignment horizontal="center" vertical="center" wrapText="1"/>
    </xf>
    <xf numFmtId="0" fontId="1" fillId="0" borderId="8" xfId="1" applyBorder="1" applyAlignment="1" applyProtection="1">
      <alignment vertical="center"/>
    </xf>
    <xf numFmtId="0" fontId="5" fillId="0" borderId="8" xfId="1" applyFont="1" applyBorder="1" applyAlignment="1" applyProtection="1">
      <alignment vertical="center"/>
    </xf>
    <xf numFmtId="49" fontId="1" fillId="2" borderId="0" xfId="1" applyNumberFormat="1" applyFill="1" applyAlignment="1" applyProtection="1">
      <alignment vertical="center"/>
    </xf>
    <xf numFmtId="0" fontId="1" fillId="2" borderId="0" xfId="1" applyFill="1" applyAlignment="1" applyProtection="1">
      <alignment vertical="center"/>
    </xf>
    <xf numFmtId="0" fontId="1" fillId="0" borderId="0" xfId="1" applyAlignment="1" applyProtection="1">
      <alignment vertical="center"/>
    </xf>
    <xf numFmtId="0" fontId="2" fillId="0" borderId="8" xfId="1" applyFont="1" applyBorder="1" applyAlignment="1" applyProtection="1">
      <alignment vertical="center"/>
    </xf>
    <xf numFmtId="0" fontId="1" fillId="0" borderId="8" xfId="1" applyBorder="1" applyAlignment="1" applyProtection="1">
      <alignment vertical="center" wrapText="1"/>
    </xf>
    <xf numFmtId="165" fontId="6" fillId="2" borderId="0" xfId="1" applyNumberFormat="1" applyFont="1" applyFill="1" applyAlignment="1" applyProtection="1">
      <alignment horizontal="left" vertical="center"/>
    </xf>
    <xf numFmtId="0" fontId="1" fillId="2" borderId="0" xfId="1" applyFill="1" applyAlignment="1" applyProtection="1">
      <alignment vertical="center" wrapText="1"/>
    </xf>
    <xf numFmtId="165" fontId="6" fillId="0" borderId="0" xfId="1" applyNumberFormat="1" applyFont="1" applyAlignment="1" applyProtection="1">
      <alignment horizontal="left" vertical="center"/>
    </xf>
    <xf numFmtId="165" fontId="6" fillId="0" borderId="0" xfId="1" applyNumberFormat="1" applyFont="1" applyAlignment="1" applyProtection="1">
      <alignment horizontal="left" vertical="center" wrapText="1"/>
    </xf>
    <xf numFmtId="165" fontId="7" fillId="2" borderId="0" xfId="1" applyNumberFormat="1" applyFont="1" applyFill="1" applyAlignment="1" applyProtection="1">
      <alignment horizontal="left" vertical="center"/>
    </xf>
    <xf numFmtId="0" fontId="8" fillId="2" borderId="0" xfId="1" applyFont="1" applyFill="1" applyAlignment="1" applyProtection="1">
      <alignment vertical="center"/>
    </xf>
    <xf numFmtId="165" fontId="6" fillId="0" borderId="0" xfId="1" applyNumberFormat="1" applyFont="1" applyAlignment="1" applyProtection="1">
      <alignment horizontal="left" vertical="center"/>
    </xf>
    <xf numFmtId="165" fontId="7" fillId="0" borderId="0" xfId="1" applyNumberFormat="1" applyFont="1" applyAlignment="1" applyProtection="1">
      <alignment horizontal="left" vertical="center"/>
    </xf>
    <xf numFmtId="0" fontId="8" fillId="0" borderId="0" xfId="1" applyFont="1" applyAlignment="1" applyProtection="1">
      <alignment vertical="center"/>
    </xf>
    <xf numFmtId="0" fontId="1" fillId="0" borderId="0" xfId="1" applyAlignment="1" applyProtection="1">
      <alignment vertical="center" wrapText="1"/>
    </xf>
    <xf numFmtId="0" fontId="1" fillId="5" borderId="8" xfId="1" applyFill="1" applyBorder="1" applyAlignment="1" applyProtection="1">
      <alignment vertical="center"/>
    </xf>
    <xf numFmtId="0" fontId="3" fillId="0" borderId="49" xfId="1" applyFont="1" applyBorder="1" applyAlignment="1" applyProtection="1">
      <alignment horizontal="left" vertical="center"/>
    </xf>
    <xf numFmtId="49" fontId="1" fillId="0" borderId="49" xfId="1" applyNumberFormat="1" applyBorder="1" applyAlignment="1" applyProtection="1">
      <alignment vertical="center"/>
    </xf>
    <xf numFmtId="0" fontId="2" fillId="5" borderId="47" xfId="1" applyFont="1" applyFill="1" applyBorder="1" applyAlignment="1" applyProtection="1">
      <alignment vertical="center"/>
    </xf>
    <xf numFmtId="0" fontId="1" fillId="0" borderId="49" xfId="1" applyBorder="1" applyAlignment="1" applyProtection="1">
      <alignment horizontal="center" vertical="center"/>
    </xf>
    <xf numFmtId="0" fontId="1" fillId="0" borderId="49" xfId="1" applyBorder="1" applyAlignment="1" applyProtection="1">
      <alignment vertical="center"/>
    </xf>
    <xf numFmtId="0" fontId="1" fillId="0" borderId="17" xfId="1" applyBorder="1" applyProtection="1"/>
    <xf numFmtId="0" fontId="1" fillId="0" borderId="0" xfId="1" applyProtection="1"/>
    <xf numFmtId="165" fontId="7" fillId="0" borderId="49" xfId="1" applyNumberFormat="1" applyFont="1" applyBorder="1" applyAlignment="1" applyProtection="1">
      <alignment horizontal="center" vertical="center"/>
    </xf>
    <xf numFmtId="0" fontId="1" fillId="0" borderId="43" xfId="1" applyBorder="1" applyAlignment="1" applyProtection="1">
      <alignment vertical="center"/>
    </xf>
    <xf numFmtId="165" fontId="7" fillId="0" borderId="48" xfId="1" applyNumberFormat="1" applyFont="1" applyBorder="1" applyAlignment="1" applyProtection="1">
      <alignment horizontal="center" vertical="center"/>
    </xf>
    <xf numFmtId="0" fontId="1" fillId="0" borderId="48" xfId="1" applyBorder="1" applyAlignment="1" applyProtection="1">
      <alignment vertical="center"/>
    </xf>
    <xf numFmtId="0" fontId="2" fillId="0" borderId="48" xfId="1" applyFont="1" applyBorder="1" applyAlignment="1" applyProtection="1">
      <alignment horizontal="left" vertical="center"/>
    </xf>
    <xf numFmtId="0" fontId="1" fillId="0" borderId="48" xfId="1" applyBorder="1" applyAlignment="1" applyProtection="1">
      <alignment horizontal="center" vertical="center"/>
    </xf>
    <xf numFmtId="165" fontId="9" fillId="0" borderId="4" xfId="1" applyNumberFormat="1" applyFont="1" applyBorder="1" applyAlignment="1" applyProtection="1">
      <alignment horizontal="left" vertical="center"/>
    </xf>
    <xf numFmtId="165" fontId="9" fillId="0" borderId="1" xfId="1" applyNumberFormat="1" applyFont="1" applyBorder="1" applyAlignment="1" applyProtection="1">
      <alignment horizontal="left" vertical="center"/>
    </xf>
    <xf numFmtId="0" fontId="9" fillId="0" borderId="1" xfId="1" applyFont="1" applyBorder="1" applyAlignment="1" applyProtection="1">
      <alignment horizontal="center" vertical="center" textRotation="90" wrapText="1"/>
    </xf>
    <xf numFmtId="0" fontId="9" fillId="0" borderId="1" xfId="1" applyFont="1" applyBorder="1" applyAlignment="1" applyProtection="1">
      <alignment vertical="center" wrapText="1"/>
    </xf>
    <xf numFmtId="0" fontId="9" fillId="0" borderId="1" xfId="1" applyFont="1" applyBorder="1" applyAlignment="1" applyProtection="1">
      <alignment horizontal="center" vertical="center" wrapText="1"/>
    </xf>
    <xf numFmtId="0" fontId="5" fillId="8" borderId="3" xfId="1" applyFont="1" applyFill="1" applyBorder="1" applyAlignment="1" applyProtection="1">
      <alignment horizontal="center" vertical="center"/>
    </xf>
    <xf numFmtId="0" fontId="5" fillId="0" borderId="26" xfId="1" applyFont="1" applyBorder="1" applyAlignment="1" applyProtection="1">
      <alignment horizontal="left" vertical="center"/>
    </xf>
    <xf numFmtId="0" fontId="5" fillId="0" borderId="51" xfId="1" applyFont="1" applyBorder="1" applyAlignment="1" applyProtection="1">
      <alignment horizontal="left" vertical="center"/>
    </xf>
    <xf numFmtId="0" fontId="5" fillId="0" borderId="27" xfId="1" applyFont="1" applyBorder="1" applyAlignment="1" applyProtection="1">
      <alignment horizontal="left" vertical="center"/>
    </xf>
    <xf numFmtId="165" fontId="9" fillId="0" borderId="17" xfId="1" applyNumberFormat="1" applyFont="1" applyBorder="1" applyAlignment="1" applyProtection="1">
      <alignment horizontal="left" vertical="center"/>
    </xf>
    <xf numFmtId="165" fontId="9" fillId="0" borderId="0" xfId="1" applyNumberFormat="1" applyFont="1" applyAlignment="1" applyProtection="1">
      <alignment horizontal="left" vertical="center" wrapText="1"/>
    </xf>
    <xf numFmtId="49" fontId="10" fillId="0" borderId="0" xfId="1" applyNumberFormat="1" applyFont="1" applyAlignment="1" applyProtection="1">
      <alignment horizontal="left" vertical="center"/>
    </xf>
    <xf numFmtId="0" fontId="9" fillId="0" borderId="0" xfId="1" applyFont="1" applyAlignment="1" applyProtection="1">
      <alignment vertical="center" wrapText="1"/>
    </xf>
    <xf numFmtId="0" fontId="9" fillId="0" borderId="0" xfId="1" applyFont="1" applyAlignment="1" applyProtection="1">
      <alignment horizontal="center" vertical="center" wrapText="1"/>
    </xf>
    <xf numFmtId="0" fontId="9" fillId="8" borderId="10" xfId="1" applyFont="1" applyFill="1" applyBorder="1" applyAlignment="1" applyProtection="1">
      <alignment horizontal="center" vertical="center" wrapText="1"/>
    </xf>
    <xf numFmtId="0" fontId="11" fillId="8" borderId="10" xfId="1" applyFont="1" applyFill="1" applyBorder="1" applyAlignment="1" applyProtection="1">
      <alignment horizontal="center" vertical="center" wrapText="1"/>
    </xf>
    <xf numFmtId="0" fontId="9" fillId="0" borderId="14" xfId="1" applyFont="1" applyBorder="1" applyAlignment="1" applyProtection="1">
      <alignment horizontal="center" vertical="center" wrapText="1"/>
    </xf>
    <xf numFmtId="0" fontId="11" fillId="0" borderId="2" xfId="1" applyFont="1" applyBorder="1" applyAlignment="1" applyProtection="1">
      <alignment horizontal="center" vertical="center" wrapText="1"/>
    </xf>
    <xf numFmtId="165" fontId="9" fillId="0" borderId="20" xfId="1" applyNumberFormat="1" applyFont="1" applyBorder="1" applyAlignment="1" applyProtection="1">
      <alignment horizontal="left" vertical="center"/>
    </xf>
    <xf numFmtId="165" fontId="9" fillId="0" borderId="24" xfId="1" applyNumberFormat="1" applyFont="1" applyBorder="1" applyAlignment="1" applyProtection="1">
      <alignment horizontal="left" vertical="center" wrapText="1"/>
    </xf>
    <xf numFmtId="49" fontId="10" fillId="0" borderId="24" xfId="1" applyNumberFormat="1" applyFont="1" applyBorder="1" applyAlignment="1" applyProtection="1">
      <alignment horizontal="left" vertical="center"/>
    </xf>
    <xf numFmtId="0" fontId="9" fillId="0" borderId="24" xfId="1" applyFont="1" applyBorder="1" applyAlignment="1" applyProtection="1">
      <alignment vertical="center" wrapText="1"/>
    </xf>
    <xf numFmtId="0" fontId="9" fillId="0" borderId="24" xfId="1" applyFont="1" applyBorder="1" applyAlignment="1" applyProtection="1">
      <alignment horizontal="center" vertical="center" wrapText="1"/>
    </xf>
    <xf numFmtId="0" fontId="9" fillId="8" borderId="33" xfId="1" applyFont="1" applyFill="1" applyBorder="1" applyAlignment="1" applyProtection="1">
      <alignment horizontal="center" vertical="center" wrapText="1"/>
    </xf>
    <xf numFmtId="0" fontId="11" fillId="8" borderId="33" xfId="1" applyFont="1" applyFill="1" applyBorder="1" applyAlignment="1" applyProtection="1">
      <alignment horizontal="center" vertical="center" wrapText="1"/>
    </xf>
    <xf numFmtId="0" fontId="9" fillId="0" borderId="42" xfId="1" applyFont="1" applyBorder="1" applyAlignment="1" applyProtection="1">
      <alignment horizontal="center" vertical="center" wrapText="1"/>
    </xf>
    <xf numFmtId="0" fontId="11" fillId="0" borderId="37" xfId="1" applyFont="1" applyBorder="1" applyAlignment="1" applyProtection="1">
      <alignment horizontal="center" vertical="center" wrapText="1"/>
    </xf>
    <xf numFmtId="0" fontId="11" fillId="0" borderId="48" xfId="1" applyFont="1" applyBorder="1" applyAlignment="1" applyProtection="1">
      <alignment horizontal="center" vertical="center" wrapText="1"/>
    </xf>
    <xf numFmtId="165" fontId="26" fillId="6" borderId="26" xfId="1" applyNumberFormat="1" applyFont="1" applyFill="1" applyBorder="1" applyAlignment="1" applyProtection="1">
      <alignment horizontal="left" vertical="center"/>
    </xf>
    <xf numFmtId="165" fontId="26" fillId="6" borderId="27" xfId="1" applyNumberFormat="1" applyFont="1" applyFill="1" applyBorder="1" applyAlignment="1" applyProtection="1">
      <alignment horizontal="left" vertical="center"/>
    </xf>
    <xf numFmtId="4" fontId="28" fillId="6" borderId="27" xfId="1" applyNumberFormat="1" applyFont="1" applyFill="1" applyBorder="1" applyAlignment="1" applyProtection="1">
      <alignment vertical="center" wrapText="1"/>
    </xf>
    <xf numFmtId="0" fontId="26" fillId="6" borderId="27" xfId="1" applyFont="1" applyFill="1" applyBorder="1" applyAlignment="1" applyProtection="1">
      <alignment vertical="center"/>
    </xf>
    <xf numFmtId="0" fontId="26" fillId="6" borderId="27" xfId="1" applyFont="1" applyFill="1" applyBorder="1" applyAlignment="1" applyProtection="1">
      <alignment horizontal="center" vertical="center" wrapText="1"/>
    </xf>
    <xf numFmtId="0" fontId="26" fillId="6" borderId="27" xfId="1" applyFont="1" applyFill="1" applyBorder="1" applyAlignment="1" applyProtection="1">
      <alignment vertical="center" wrapText="1"/>
    </xf>
    <xf numFmtId="4" fontId="26" fillId="6" borderId="26" xfId="1" applyNumberFormat="1" applyFont="1" applyFill="1" applyBorder="1" applyAlignment="1" applyProtection="1">
      <alignment horizontal="right" vertical="center" indent="1"/>
    </xf>
    <xf numFmtId="4" fontId="26" fillId="6" borderId="54" xfId="1" applyNumberFormat="1" applyFont="1" applyFill="1" applyBorder="1" applyAlignment="1" applyProtection="1">
      <alignment horizontal="right" vertical="center" indent="1"/>
    </xf>
    <xf numFmtId="4" fontId="26" fillId="6" borderId="51" xfId="1" applyNumberFormat="1" applyFont="1" applyFill="1" applyBorder="1" applyAlignment="1" applyProtection="1">
      <alignment horizontal="right" vertical="center" indent="1"/>
    </xf>
    <xf numFmtId="167" fontId="26" fillId="6" borderId="27" xfId="1" applyNumberFormat="1" applyFont="1" applyFill="1" applyBorder="1" applyAlignment="1" applyProtection="1">
      <alignment horizontal="right" vertical="center" wrapText="1"/>
    </xf>
    <xf numFmtId="165" fontId="1" fillId="5" borderId="0" xfId="1" applyNumberFormat="1" applyFill="1" applyAlignment="1" applyProtection="1">
      <alignment vertical="center"/>
    </xf>
    <xf numFmtId="166" fontId="8" fillId="5" borderId="0" xfId="1" applyNumberFormat="1" applyFont="1" applyFill="1" applyAlignment="1" applyProtection="1">
      <alignment horizontal="left" vertical="center"/>
    </xf>
    <xf numFmtId="166" fontId="8" fillId="5" borderId="0" xfId="1" applyNumberFormat="1" applyFont="1" applyFill="1" applyAlignment="1" applyProtection="1">
      <alignment horizontal="right" vertical="center"/>
    </xf>
    <xf numFmtId="0" fontId="1" fillId="5" borderId="0" xfId="1" applyFill="1" applyAlignment="1" applyProtection="1">
      <alignment vertical="center" wrapText="1"/>
    </xf>
    <xf numFmtId="0" fontId="1" fillId="5" borderId="0" xfId="1" applyFill="1" applyAlignment="1" applyProtection="1">
      <alignment horizontal="center" vertical="center" wrapText="1"/>
    </xf>
    <xf numFmtId="4" fontId="1" fillId="5" borderId="17" xfId="1" applyNumberFormat="1" applyFill="1" applyBorder="1" applyAlignment="1" applyProtection="1">
      <alignment horizontal="right" vertical="center" indent="1"/>
    </xf>
    <xf numFmtId="4" fontId="1" fillId="5" borderId="6" xfId="1" applyNumberFormat="1" applyFill="1" applyBorder="1" applyAlignment="1" applyProtection="1">
      <alignment horizontal="right" vertical="center" indent="1"/>
    </xf>
    <xf numFmtId="4" fontId="1" fillId="5" borderId="5" xfId="1" applyNumberFormat="1" applyFill="1" applyBorder="1" applyAlignment="1" applyProtection="1">
      <alignment horizontal="right" vertical="center" indent="1"/>
    </xf>
    <xf numFmtId="167" fontId="1" fillId="5" borderId="0" xfId="1" applyNumberFormat="1" applyFill="1" applyAlignment="1" applyProtection="1">
      <alignment horizontal="right" vertical="center" wrapText="1"/>
    </xf>
    <xf numFmtId="0" fontId="1" fillId="5" borderId="17" xfId="1" applyFill="1" applyBorder="1" applyProtection="1"/>
    <xf numFmtId="0" fontId="1" fillId="5" borderId="0" xfId="1" applyFill="1" applyProtection="1"/>
    <xf numFmtId="0" fontId="1" fillId="5" borderId="0" xfId="1" applyFill="1" applyAlignment="1" applyProtection="1">
      <alignment vertical="center"/>
    </xf>
    <xf numFmtId="165" fontId="35" fillId="11" borderId="26" xfId="1" applyNumberFormat="1" applyFont="1" applyFill="1" applyBorder="1" applyAlignment="1" applyProtection="1">
      <alignment horizontal="left" vertical="center" wrapText="1"/>
    </xf>
    <xf numFmtId="165" fontId="9" fillId="11" borderId="27" xfId="1" applyNumberFormat="1" applyFont="1" applyFill="1" applyBorder="1" applyAlignment="1" applyProtection="1">
      <alignment horizontal="center" vertical="center"/>
    </xf>
    <xf numFmtId="4" fontId="11" fillId="11" borderId="27" xfId="1" applyNumberFormat="1" applyFont="1" applyFill="1" applyBorder="1" applyAlignment="1" applyProtection="1">
      <alignment vertical="center" wrapText="1"/>
    </xf>
    <xf numFmtId="0" fontId="9" fillId="11" borderId="27" xfId="1" applyFont="1" applyFill="1" applyBorder="1" applyAlignment="1" applyProtection="1">
      <alignment vertical="center"/>
    </xf>
    <xf numFmtId="0" fontId="9" fillId="11" borderId="27" xfId="1" applyFont="1" applyFill="1" applyBorder="1" applyAlignment="1" applyProtection="1">
      <alignment horizontal="left" vertical="center" wrapText="1"/>
    </xf>
    <xf numFmtId="0" fontId="9" fillId="11" borderId="27" xfId="1" applyFont="1" applyFill="1" applyBorder="1" applyAlignment="1" applyProtection="1">
      <alignment vertical="center" wrapText="1"/>
    </xf>
    <xf numFmtId="4" fontId="9" fillId="11" borderId="26" xfId="1" applyNumberFormat="1" applyFont="1" applyFill="1" applyBorder="1" applyAlignment="1" applyProtection="1">
      <alignment horizontal="right" vertical="center" indent="1"/>
    </xf>
    <xf numFmtId="4" fontId="9" fillId="11" borderId="54" xfId="1" applyNumberFormat="1" applyFont="1" applyFill="1" applyBorder="1" applyAlignment="1" applyProtection="1">
      <alignment horizontal="right" vertical="center" indent="1"/>
    </xf>
    <xf numFmtId="4" fontId="9" fillId="11" borderId="51" xfId="1" applyNumberFormat="1" applyFont="1" applyFill="1" applyBorder="1" applyAlignment="1" applyProtection="1">
      <alignment horizontal="right" vertical="center" indent="1"/>
    </xf>
    <xf numFmtId="167" fontId="9" fillId="11" borderId="27" xfId="1" applyNumberFormat="1" applyFont="1" applyFill="1" applyBorder="1" applyAlignment="1" applyProtection="1">
      <alignment horizontal="right" vertical="center" wrapText="1"/>
    </xf>
    <xf numFmtId="165" fontId="1" fillId="0" borderId="29" xfId="0" applyNumberFormat="1" applyFont="1" applyBorder="1" applyAlignment="1" applyProtection="1">
      <alignment vertical="center"/>
    </xf>
    <xf numFmtId="166" fontId="22" fillId="0" borderId="36" xfId="0" applyNumberFormat="1" applyFont="1" applyBorder="1" applyAlignment="1" applyProtection="1">
      <alignment horizontal="center" vertical="center"/>
    </xf>
    <xf numFmtId="166" fontId="22" fillId="0" borderId="34" xfId="0" applyNumberFormat="1" applyFont="1" applyBorder="1" applyAlignment="1" applyProtection="1">
      <alignment horizontal="right" vertical="center"/>
    </xf>
    <xf numFmtId="0" fontId="1" fillId="10" borderId="30" xfId="1" applyFill="1" applyBorder="1" applyAlignment="1" applyProtection="1">
      <alignment vertical="center" wrapText="1"/>
    </xf>
    <xf numFmtId="0" fontId="1" fillId="0" borderId="30" xfId="1" applyBorder="1" applyAlignment="1" applyProtection="1">
      <alignment horizontal="center" vertical="center" wrapText="1"/>
    </xf>
    <xf numFmtId="0" fontId="1" fillId="10" borderId="29" xfId="1" applyFill="1" applyBorder="1" applyAlignment="1" applyProtection="1">
      <alignment vertical="center" wrapText="1"/>
    </xf>
    <xf numFmtId="4" fontId="1" fillId="8" borderId="10" xfId="1" applyNumberFormat="1" applyFill="1" applyBorder="1" applyAlignment="1" applyProtection="1">
      <alignment horizontal="right" vertical="center" indent="1"/>
    </xf>
    <xf numFmtId="167" fontId="1" fillId="10" borderId="34" xfId="1" applyNumberFormat="1" applyFill="1" applyBorder="1" applyAlignment="1" applyProtection="1">
      <alignment horizontal="right" vertical="center" wrapText="1"/>
    </xf>
    <xf numFmtId="167" fontId="1" fillId="10" borderId="30" xfId="1" applyNumberFormat="1" applyFill="1" applyBorder="1" applyAlignment="1" applyProtection="1">
      <alignment horizontal="right" vertical="center" wrapText="1"/>
    </xf>
    <xf numFmtId="167" fontId="1" fillId="10" borderId="29" xfId="1" applyNumberFormat="1" applyFill="1" applyBorder="1" applyAlignment="1" applyProtection="1">
      <alignment horizontal="right" vertical="center" wrapText="1"/>
    </xf>
    <xf numFmtId="165" fontId="1" fillId="0" borderId="31" xfId="0" applyNumberFormat="1" applyFont="1" applyBorder="1" applyAlignment="1" applyProtection="1">
      <alignment vertical="center"/>
    </xf>
    <xf numFmtId="166" fontId="22" fillId="0" borderId="49" xfId="0" applyNumberFormat="1" applyFont="1" applyBorder="1" applyAlignment="1" applyProtection="1">
      <alignment horizontal="center" vertical="center"/>
    </xf>
    <xf numFmtId="166" fontId="22" fillId="0" borderId="11" xfId="0" applyNumberFormat="1" applyFont="1" applyBorder="1" applyAlignment="1" applyProtection="1">
      <alignment horizontal="right" vertical="center"/>
    </xf>
    <xf numFmtId="0" fontId="1" fillId="10" borderId="12" xfId="1" applyFill="1" applyBorder="1" applyAlignment="1" applyProtection="1">
      <alignment vertical="center" wrapText="1"/>
    </xf>
    <xf numFmtId="0" fontId="1" fillId="0" borderId="12" xfId="1" applyBorder="1" applyAlignment="1" applyProtection="1">
      <alignment horizontal="center" vertical="center" wrapText="1"/>
    </xf>
    <xf numFmtId="0" fontId="1" fillId="10" borderId="31" xfId="1" applyFill="1" applyBorder="1" applyAlignment="1" applyProtection="1">
      <alignment vertical="center" wrapText="1"/>
    </xf>
    <xf numFmtId="4" fontId="1" fillId="8" borderId="12" xfId="1" applyNumberFormat="1" applyFill="1" applyBorder="1" applyAlignment="1" applyProtection="1">
      <alignment horizontal="right" vertical="center" indent="1"/>
    </xf>
    <xf numFmtId="167" fontId="1" fillId="10" borderId="11" xfId="1" applyNumberFormat="1" applyFill="1" applyBorder="1" applyAlignment="1" applyProtection="1">
      <alignment horizontal="right" vertical="center" wrapText="1"/>
    </xf>
    <xf numFmtId="167" fontId="1" fillId="10" borderId="12" xfId="1" applyNumberFormat="1" applyFill="1" applyBorder="1" applyAlignment="1" applyProtection="1">
      <alignment horizontal="right" vertical="center" wrapText="1"/>
    </xf>
    <xf numFmtId="167" fontId="1" fillId="10" borderId="31" xfId="1" applyNumberFormat="1" applyFill="1" applyBorder="1" applyAlignment="1" applyProtection="1">
      <alignment horizontal="right" vertical="center" wrapText="1"/>
    </xf>
    <xf numFmtId="165" fontId="1" fillId="0" borderId="35" xfId="0" applyNumberFormat="1" applyFont="1" applyBorder="1" applyAlignment="1" applyProtection="1">
      <alignment vertical="center"/>
    </xf>
    <xf numFmtId="166" fontId="22" fillId="0" borderId="50" xfId="0" applyNumberFormat="1" applyFont="1" applyBorder="1" applyAlignment="1" applyProtection="1">
      <alignment horizontal="center" vertical="center"/>
    </xf>
    <xf numFmtId="166" fontId="22" fillId="0" borderId="7" xfId="0" applyNumberFormat="1" applyFont="1" applyBorder="1" applyAlignment="1" applyProtection="1">
      <alignment horizontal="right" vertical="center"/>
    </xf>
    <xf numFmtId="0" fontId="1" fillId="10" borderId="40" xfId="1" applyFill="1" applyBorder="1" applyAlignment="1" applyProtection="1">
      <alignment vertical="center" wrapText="1"/>
    </xf>
    <xf numFmtId="0" fontId="1" fillId="0" borderId="40" xfId="1" applyBorder="1" applyAlignment="1" applyProtection="1">
      <alignment horizontal="center" vertical="center" wrapText="1"/>
    </xf>
    <xf numFmtId="4" fontId="1" fillId="8" borderId="40" xfId="1" applyNumberFormat="1" applyFill="1" applyBorder="1" applyAlignment="1" applyProtection="1">
      <alignment horizontal="right" vertical="center" indent="1"/>
    </xf>
    <xf numFmtId="167" fontId="1" fillId="10" borderId="7" xfId="1" applyNumberFormat="1" applyFill="1" applyBorder="1" applyAlignment="1" applyProtection="1">
      <alignment horizontal="right" vertical="center" wrapText="1"/>
    </xf>
    <xf numFmtId="167" fontId="1" fillId="10" borderId="40" xfId="1" applyNumberFormat="1" applyFill="1" applyBorder="1" applyAlignment="1" applyProtection="1">
      <alignment horizontal="right" vertical="center" wrapText="1"/>
    </xf>
    <xf numFmtId="167" fontId="1" fillId="10" borderId="35" xfId="1" applyNumberFormat="1" applyFill="1" applyBorder="1" applyAlignment="1" applyProtection="1">
      <alignment horizontal="right" vertical="center" wrapText="1"/>
    </xf>
    <xf numFmtId="165" fontId="1" fillId="5" borderId="50" xfId="1" applyNumberFormat="1" applyFill="1" applyBorder="1" applyAlignment="1" applyProtection="1">
      <alignment vertical="center"/>
    </xf>
    <xf numFmtId="166" fontId="8" fillId="5" borderId="50" xfId="1" applyNumberFormat="1" applyFont="1" applyFill="1" applyBorder="1" applyAlignment="1" applyProtection="1">
      <alignment horizontal="left" vertical="center"/>
    </xf>
    <xf numFmtId="166" fontId="8" fillId="5" borderId="50" xfId="1" applyNumberFormat="1" applyFont="1" applyFill="1" applyBorder="1" applyAlignment="1" applyProtection="1">
      <alignment horizontal="right" vertical="center"/>
    </xf>
    <xf numFmtId="0" fontId="1" fillId="5" borderId="50" xfId="1" applyFill="1" applyBorder="1" applyAlignment="1" applyProtection="1">
      <alignment vertical="center" wrapText="1"/>
    </xf>
    <xf numFmtId="0" fontId="1" fillId="5" borderId="50" xfId="1" applyFill="1" applyBorder="1" applyAlignment="1" applyProtection="1">
      <alignment horizontal="center" vertical="center" wrapText="1"/>
    </xf>
    <xf numFmtId="4" fontId="1" fillId="5" borderId="50" xfId="1" applyNumberFormat="1" applyFill="1" applyBorder="1" applyAlignment="1" applyProtection="1">
      <alignment horizontal="right" vertical="center" indent="1"/>
    </xf>
    <xf numFmtId="167" fontId="1" fillId="5" borderId="50" xfId="1" applyNumberFormat="1" applyFill="1" applyBorder="1" applyAlignment="1" applyProtection="1">
      <alignment horizontal="right" vertical="center" wrapText="1"/>
    </xf>
    <xf numFmtId="4" fontId="1" fillId="5" borderId="0" xfId="1" applyNumberFormat="1" applyFill="1" applyAlignment="1" applyProtection="1">
      <alignment horizontal="right" vertical="center" indent="1"/>
    </xf>
    <xf numFmtId="167" fontId="9" fillId="11" borderId="51" xfId="1" applyNumberFormat="1" applyFont="1" applyFill="1" applyBorder="1" applyAlignment="1" applyProtection="1">
      <alignment horizontal="right" vertical="center" wrapText="1"/>
    </xf>
    <xf numFmtId="0" fontId="8" fillId="0" borderId="0" xfId="1" applyFont="1" applyAlignment="1" applyProtection="1">
      <alignment horizontal="center" vertical="center"/>
    </xf>
    <xf numFmtId="0" fontId="1" fillId="0" borderId="0" xfId="1" applyAlignment="1" applyProtection="1">
      <alignment horizontal="center" vertical="center"/>
    </xf>
    <xf numFmtId="0" fontId="1" fillId="0" borderId="50" xfId="1" applyBorder="1" applyAlignment="1" applyProtection="1">
      <alignment vertical="center" wrapText="1"/>
    </xf>
    <xf numFmtId="165" fontId="7" fillId="0" borderId="0" xfId="1" applyNumberFormat="1" applyFont="1" applyAlignment="1" applyProtection="1">
      <alignment horizontal="center" vertical="center"/>
    </xf>
    <xf numFmtId="0" fontId="2" fillId="5" borderId="49" xfId="1" applyFont="1" applyFill="1" applyBorder="1" applyAlignment="1" applyProtection="1">
      <alignment vertical="center"/>
    </xf>
    <xf numFmtId="49" fontId="1" fillId="0" borderId="49" xfId="1" applyNumberFormat="1" applyBorder="1" applyAlignment="1" applyProtection="1">
      <alignment horizontal="center" vertical="center"/>
    </xf>
    <xf numFmtId="0" fontId="9" fillId="0" borderId="49" xfId="1" applyFont="1" applyBorder="1" applyAlignment="1" applyProtection="1">
      <alignment horizontal="center" vertical="center"/>
    </xf>
    <xf numFmtId="0" fontId="1" fillId="0" borderId="11" xfId="1" applyBorder="1" applyAlignment="1" applyProtection="1">
      <alignment vertical="center"/>
    </xf>
    <xf numFmtId="0" fontId="2" fillId="0" borderId="48" xfId="1" applyFont="1" applyBorder="1" applyAlignment="1" applyProtection="1">
      <alignment vertical="center"/>
    </xf>
    <xf numFmtId="0" fontId="9" fillId="0" borderId="48" xfId="1" applyFont="1" applyBorder="1" applyAlignment="1" applyProtection="1">
      <alignment horizontal="center" vertical="center"/>
    </xf>
    <xf numFmtId="0" fontId="1" fillId="0" borderId="37" xfId="1" applyBorder="1" applyAlignment="1" applyProtection="1">
      <alignment vertical="center"/>
    </xf>
    <xf numFmtId="0" fontId="1" fillId="5" borderId="62" xfId="1" applyFill="1" applyBorder="1" applyAlignment="1" applyProtection="1">
      <alignment vertical="center"/>
    </xf>
    <xf numFmtId="1" fontId="2" fillId="5" borderId="36" xfId="1" applyNumberFormat="1" applyFont="1" applyFill="1" applyBorder="1" applyAlignment="1" applyProtection="1">
      <alignment vertical="center"/>
    </xf>
    <xf numFmtId="0" fontId="2" fillId="0" borderId="36" xfId="1" applyFont="1" applyBorder="1" applyAlignment="1" applyProtection="1">
      <alignment horizontal="center" vertical="center"/>
    </xf>
    <xf numFmtId="0" fontId="1" fillId="0" borderId="36" xfId="1" applyBorder="1" applyAlignment="1" applyProtection="1">
      <alignment vertical="center"/>
    </xf>
    <xf numFmtId="0" fontId="1" fillId="0" borderId="36" xfId="1" applyBorder="1" applyAlignment="1" applyProtection="1">
      <alignment horizontal="center" vertical="center"/>
    </xf>
    <xf numFmtId="0" fontId="9" fillId="0" borderId="36" xfId="1" applyFont="1" applyBorder="1" applyAlignment="1" applyProtection="1">
      <alignment horizontal="center" vertical="center"/>
    </xf>
    <xf numFmtId="0" fontId="1" fillId="0" borderId="34" xfId="1" applyBorder="1" applyAlignment="1" applyProtection="1">
      <alignment vertical="center"/>
    </xf>
    <xf numFmtId="1" fontId="2" fillId="5" borderId="49" xfId="1" applyNumberFormat="1" applyFont="1" applyFill="1" applyBorder="1" applyAlignment="1" applyProtection="1">
      <alignment vertical="center"/>
    </xf>
    <xf numFmtId="0" fontId="16" fillId="0" borderId="0" xfId="0" applyFont="1" applyAlignment="1" applyProtection="1">
      <alignment horizontal="center" vertical="top"/>
    </xf>
    <xf numFmtId="0" fontId="15" fillId="0" borderId="0" xfId="0" applyFont="1" applyAlignment="1" applyProtection="1">
      <alignment horizontal="center" vertical="center"/>
    </xf>
    <xf numFmtId="0" fontId="15" fillId="0" borderId="0" xfId="0" applyFont="1" applyAlignment="1" applyProtection="1">
      <alignment horizontal="left" vertical="center"/>
    </xf>
    <xf numFmtId="49" fontId="9" fillId="0" borderId="4" xfId="1" applyNumberFormat="1" applyFont="1" applyBorder="1" applyAlignment="1" applyProtection="1">
      <alignment horizontal="left" vertical="center"/>
    </xf>
    <xf numFmtId="0" fontId="1" fillId="0" borderId="1" xfId="1" applyBorder="1" applyAlignment="1" applyProtection="1">
      <alignment horizontal="left" vertical="center"/>
    </xf>
    <xf numFmtId="49" fontId="1" fillId="0" borderId="1" xfId="1" applyNumberFormat="1" applyBorder="1" applyAlignment="1" applyProtection="1">
      <alignment horizontal="center" vertical="center"/>
    </xf>
    <xf numFmtId="0" fontId="9" fillId="0" borderId="1" xfId="1" applyFont="1" applyBorder="1" applyAlignment="1" applyProtection="1">
      <alignment vertical="center"/>
    </xf>
    <xf numFmtId="0" fontId="9" fillId="0" borderId="1" xfId="1" applyFont="1" applyBorder="1" applyAlignment="1" applyProtection="1">
      <alignment horizontal="center" vertical="center"/>
    </xf>
    <xf numFmtId="168" fontId="1" fillId="0" borderId="1" xfId="1" applyNumberFormat="1" applyBorder="1" applyAlignment="1" applyProtection="1">
      <alignment vertical="center"/>
    </xf>
    <xf numFmtId="0" fontId="1" fillId="0" borderId="2" xfId="1" applyBorder="1" applyAlignment="1" applyProtection="1">
      <alignment vertical="center"/>
    </xf>
    <xf numFmtId="49" fontId="9" fillId="0" borderId="20" xfId="1" applyNumberFormat="1" applyFont="1" applyBorder="1" applyAlignment="1" applyProtection="1">
      <alignment horizontal="left" vertical="center"/>
    </xf>
    <xf numFmtId="0" fontId="1" fillId="0" borderId="24" xfId="1" applyBorder="1" applyAlignment="1" applyProtection="1">
      <alignment horizontal="left" vertical="center"/>
    </xf>
    <xf numFmtId="49" fontId="1" fillId="0" borderId="24" xfId="1" applyNumberFormat="1" applyBorder="1" applyAlignment="1" applyProtection="1">
      <alignment horizontal="center" vertical="center"/>
    </xf>
    <xf numFmtId="0" fontId="9" fillId="0" borderId="24" xfId="1" applyFont="1" applyBorder="1" applyAlignment="1" applyProtection="1">
      <alignment vertical="center"/>
    </xf>
    <xf numFmtId="0" fontId="9" fillId="0" borderId="24" xfId="1" applyFont="1" applyBorder="1" applyAlignment="1" applyProtection="1">
      <alignment horizontal="center" vertical="center"/>
    </xf>
    <xf numFmtId="168" fontId="1" fillId="0" borderId="24" xfId="1" applyNumberFormat="1" applyBorder="1" applyAlignment="1" applyProtection="1">
      <alignment vertical="center"/>
    </xf>
    <xf numFmtId="0" fontId="1" fillId="0" borderId="21" xfId="1" applyBorder="1" applyAlignment="1" applyProtection="1">
      <alignment vertical="center"/>
    </xf>
    <xf numFmtId="0" fontId="9" fillId="0" borderId="4" xfId="1" applyFont="1" applyBorder="1" applyAlignment="1" applyProtection="1">
      <alignment vertical="center" wrapText="1"/>
    </xf>
    <xf numFmtId="0" fontId="18" fillId="0" borderId="3" xfId="1" applyFont="1" applyBorder="1" applyAlignment="1" applyProtection="1">
      <alignment horizontal="center" vertical="center" wrapText="1"/>
    </xf>
    <xf numFmtId="0" fontId="15" fillId="0" borderId="19" xfId="1" applyFont="1" applyBorder="1" applyAlignment="1" applyProtection="1">
      <alignment horizontal="center" vertical="center" wrapText="1"/>
    </xf>
    <xf numFmtId="0" fontId="20" fillId="0" borderId="4" xfId="1" applyFont="1" applyBorder="1" applyAlignment="1" applyProtection="1">
      <alignment horizontal="center" vertical="center" wrapText="1"/>
    </xf>
    <xf numFmtId="0" fontId="20" fillId="0" borderId="16" xfId="1" applyFont="1" applyBorder="1" applyAlignment="1" applyProtection="1">
      <alignment horizontal="center" vertical="center" wrapText="1"/>
    </xf>
    <xf numFmtId="0" fontId="20" fillId="0" borderId="15" xfId="1" applyFont="1" applyBorder="1" applyAlignment="1" applyProtection="1">
      <alignment horizontal="center" vertical="center" wrapText="1"/>
    </xf>
    <xf numFmtId="168" fontId="1" fillId="0" borderId="3" xfId="1" applyNumberFormat="1" applyBorder="1" applyAlignment="1" applyProtection="1">
      <alignment vertical="center" wrapText="1"/>
    </xf>
    <xf numFmtId="168" fontId="9" fillId="0" borderId="4" xfId="1" applyNumberFormat="1" applyFont="1" applyBorder="1" applyAlignment="1" applyProtection="1">
      <alignment horizontal="center" vertical="center" wrapText="1"/>
    </xf>
    <xf numFmtId="168" fontId="11" fillId="0" borderId="3" xfId="1" applyNumberFormat="1" applyFont="1" applyBorder="1" applyAlignment="1" applyProtection="1">
      <alignment horizontal="center" vertical="center" wrapText="1"/>
    </xf>
    <xf numFmtId="0" fontId="9" fillId="3" borderId="3" xfId="1" applyFont="1" applyFill="1" applyBorder="1" applyAlignment="1" applyProtection="1">
      <alignment horizontal="center" vertical="center" wrapText="1"/>
    </xf>
    <xf numFmtId="0" fontId="30" fillId="0" borderId="0" xfId="1" applyFont="1" applyAlignment="1" applyProtection="1">
      <alignment vertical="top" textRotation="90"/>
    </xf>
    <xf numFmtId="49" fontId="9" fillId="0" borderId="17" xfId="1" applyNumberFormat="1" applyFont="1" applyBorder="1" applyAlignment="1" applyProtection="1">
      <alignment horizontal="left" vertical="center"/>
    </xf>
    <xf numFmtId="0" fontId="9" fillId="0" borderId="17" xfId="1" applyFont="1" applyBorder="1" applyAlignment="1" applyProtection="1">
      <alignment vertical="center" wrapText="1"/>
    </xf>
    <xf numFmtId="0" fontId="18" fillId="0" borderId="6" xfId="1" applyFont="1" applyBorder="1" applyAlignment="1" applyProtection="1">
      <alignment horizontal="center" vertical="center" wrapText="1"/>
    </xf>
    <xf numFmtId="0" fontId="34" fillId="0" borderId="45" xfId="1" applyFont="1" applyBorder="1" applyAlignment="1" applyProtection="1">
      <alignment horizontal="center" vertical="center" wrapText="1"/>
    </xf>
    <xf numFmtId="0" fontId="20" fillId="0" borderId="18" xfId="1" applyFont="1" applyBorder="1" applyAlignment="1" applyProtection="1">
      <alignment horizontal="center" vertical="center" wrapText="1"/>
    </xf>
    <xf numFmtId="168" fontId="9" fillId="0" borderId="40" xfId="1" applyNumberFormat="1" applyFont="1" applyBorder="1" applyAlignment="1" applyProtection="1">
      <alignment horizontal="center" vertical="center" wrapText="1"/>
    </xf>
    <xf numFmtId="168" fontId="9" fillId="0" borderId="35" xfId="1" applyNumberFormat="1" applyFont="1" applyBorder="1" applyAlignment="1" applyProtection="1">
      <alignment horizontal="center" vertical="center" wrapText="1"/>
    </xf>
    <xf numFmtId="168" fontId="11" fillId="0" borderId="40" xfId="1" applyNumberFormat="1" applyFont="1" applyBorder="1" applyAlignment="1" applyProtection="1">
      <alignment horizontal="center" vertical="center" wrapText="1"/>
    </xf>
    <xf numFmtId="0" fontId="1" fillId="0" borderId="6" xfId="1" applyBorder="1" applyAlignment="1" applyProtection="1">
      <alignment horizontal="center" vertical="center" wrapText="1"/>
    </xf>
    <xf numFmtId="49" fontId="9" fillId="0" borderId="20" xfId="1" applyNumberFormat="1" applyFont="1" applyBorder="1" applyAlignment="1" applyProtection="1">
      <alignment horizontal="left" vertical="center" wrapText="1"/>
    </xf>
    <xf numFmtId="0" fontId="9" fillId="0" borderId="20" xfId="1" applyFont="1" applyBorder="1" applyAlignment="1" applyProtection="1">
      <alignment vertical="center" wrapText="1"/>
    </xf>
    <xf numFmtId="49" fontId="19" fillId="0" borderId="25" xfId="1" applyNumberFormat="1" applyFont="1" applyBorder="1" applyAlignment="1" applyProtection="1">
      <alignment horizontal="center" vertical="center" wrapText="1"/>
    </xf>
    <xf numFmtId="0" fontId="34" fillId="0" borderId="46" xfId="1" applyFont="1" applyBorder="1" applyAlignment="1" applyProtection="1">
      <alignment horizontal="center" vertical="center" wrapText="1"/>
    </xf>
    <xf numFmtId="0" fontId="15" fillId="0" borderId="23" xfId="1" applyFont="1" applyBorder="1" applyAlignment="1" applyProtection="1">
      <alignment horizontal="center" vertical="center" wrapText="1"/>
    </xf>
    <xf numFmtId="0" fontId="20" fillId="0" borderId="22" xfId="1" applyFont="1" applyBorder="1" applyAlignment="1" applyProtection="1">
      <alignment horizontal="center" vertical="center" wrapText="1"/>
    </xf>
    <xf numFmtId="168" fontId="9" fillId="0" borderId="25" xfId="1" applyNumberFormat="1" applyFont="1" applyBorder="1" applyAlignment="1" applyProtection="1">
      <alignment horizontal="center" vertical="center" wrapText="1"/>
    </xf>
    <xf numFmtId="168" fontId="9" fillId="0" borderId="20" xfId="1" applyNumberFormat="1" applyFont="1" applyBorder="1" applyAlignment="1" applyProtection="1">
      <alignment horizontal="center" vertical="center" wrapText="1"/>
    </xf>
    <xf numFmtId="0" fontId="9" fillId="3" borderId="25" xfId="1" applyFont="1" applyFill="1" applyBorder="1" applyAlignment="1" applyProtection="1">
      <alignment horizontal="center" vertical="center" wrapText="1"/>
    </xf>
    <xf numFmtId="0" fontId="15" fillId="0" borderId="0" xfId="1" applyFont="1" applyAlignment="1" applyProtection="1">
      <alignment vertical="top" textRotation="90"/>
    </xf>
    <xf numFmtId="0" fontId="24" fillId="6" borderId="4" xfId="1" applyFont="1" applyFill="1" applyBorder="1" applyAlignment="1" applyProtection="1">
      <alignment horizontal="left" vertical="center"/>
    </xf>
    <xf numFmtId="4" fontId="24" fillId="6" borderId="1" xfId="1" applyNumberFormat="1" applyFont="1" applyFill="1" applyBorder="1" applyAlignment="1" applyProtection="1">
      <alignment horizontal="left" vertical="center" wrapText="1"/>
    </xf>
    <xf numFmtId="4" fontId="24" fillId="6" borderId="1" xfId="1" applyNumberFormat="1" applyFont="1" applyFill="1" applyBorder="1" applyAlignment="1" applyProtection="1">
      <alignment horizontal="center" vertical="center" wrapText="1"/>
    </xf>
    <xf numFmtId="49" fontId="24" fillId="6" borderId="1" xfId="1" applyNumberFormat="1" applyFont="1" applyFill="1" applyBorder="1" applyAlignment="1" applyProtection="1">
      <alignment horizontal="center" vertical="center" wrapText="1"/>
    </xf>
    <xf numFmtId="0" fontId="25" fillId="6" borderId="1" xfId="1" applyFont="1" applyFill="1" applyBorder="1" applyAlignment="1" applyProtection="1">
      <alignment horizontal="right" vertical="center"/>
    </xf>
    <xf numFmtId="4" fontId="25" fillId="6" borderId="2" xfId="1" applyNumberFormat="1" applyFont="1" applyFill="1" applyBorder="1" applyAlignment="1" applyProtection="1">
      <alignment vertical="center" wrapText="1"/>
    </xf>
    <xf numFmtId="0" fontId="16" fillId="4" borderId="28" xfId="0" applyFont="1" applyFill="1" applyBorder="1" applyAlignment="1" applyProtection="1">
      <alignment horizontal="center" vertical="top"/>
    </xf>
    <xf numFmtId="0" fontId="16" fillId="4" borderId="55" xfId="0" applyFont="1" applyFill="1" applyBorder="1" applyAlignment="1" applyProtection="1">
      <alignment horizontal="center" vertical="top"/>
    </xf>
    <xf numFmtId="0" fontId="16" fillId="0" borderId="56" xfId="0" applyFont="1" applyBorder="1" applyAlignment="1" applyProtection="1">
      <alignment horizontal="center" vertical="top"/>
    </xf>
    <xf numFmtId="0" fontId="15" fillId="0" borderId="28" xfId="0" applyFont="1" applyBorder="1" applyAlignment="1" applyProtection="1">
      <alignment horizontal="center" vertical="center"/>
    </xf>
    <xf numFmtId="0" fontId="15" fillId="0" borderId="28" xfId="0" applyFont="1" applyBorder="1" applyAlignment="1" applyProtection="1">
      <alignment horizontal="left" vertical="center"/>
    </xf>
    <xf numFmtId="0" fontId="21" fillId="0" borderId="0" xfId="2" applyFont="1" applyAlignment="1" applyProtection="1">
      <alignment vertical="top" wrapText="1"/>
    </xf>
    <xf numFmtId="2" fontId="16" fillId="0" borderId="13" xfId="2" applyNumberFormat="1" applyFont="1" applyBorder="1" applyAlignment="1" applyProtection="1">
      <alignment horizontal="left" vertical="top" wrapText="1"/>
    </xf>
    <xf numFmtId="49" fontId="16" fillId="0" borderId="47" xfId="2" applyNumberFormat="1" applyFont="1" applyBorder="1" applyAlignment="1" applyProtection="1">
      <alignment horizontal="right" vertical="top" wrapText="1"/>
    </xf>
    <xf numFmtId="4" fontId="16" fillId="0" borderId="13" xfId="2" applyNumberFormat="1" applyFont="1" applyBorder="1" applyAlignment="1" applyProtection="1">
      <alignment horizontal="right" vertical="top" wrapText="1"/>
    </xf>
    <xf numFmtId="4" fontId="16" fillId="0" borderId="32" xfId="2" applyNumberFormat="1" applyFont="1" applyBorder="1" applyAlignment="1" applyProtection="1">
      <alignment horizontal="right" vertical="top" wrapText="1"/>
    </xf>
    <xf numFmtId="0" fontId="14" fillId="0" borderId="0" xfId="1" applyFont="1" applyAlignment="1" applyProtection="1">
      <alignment vertical="center"/>
    </xf>
    <xf numFmtId="4" fontId="39" fillId="0" borderId="13" xfId="2" applyNumberFormat="1" applyFont="1" applyBorder="1" applyAlignment="1" applyProtection="1">
      <alignment horizontal="right" vertical="top" wrapText="1"/>
    </xf>
    <xf numFmtId="4" fontId="16" fillId="0" borderId="13" xfId="5" applyNumberFormat="1" applyFont="1" applyBorder="1" applyAlignment="1" applyProtection="1">
      <alignment horizontal="right" vertical="top" wrapText="1"/>
    </xf>
    <xf numFmtId="49" fontId="16" fillId="0" borderId="47" xfId="5" applyNumberFormat="1" applyFont="1" applyBorder="1" applyAlignment="1" applyProtection="1">
      <alignment horizontal="right" vertical="top" wrapText="1"/>
    </xf>
    <xf numFmtId="49" fontId="6" fillId="0" borderId="0" xfId="1" applyNumberFormat="1" applyFont="1" applyAlignment="1" applyProtection="1">
      <alignment horizontal="left" vertical="center"/>
    </xf>
    <xf numFmtId="0" fontId="4" fillId="0" borderId="0" xfId="1" applyFont="1" applyAlignment="1" applyProtection="1">
      <alignment vertical="center"/>
    </xf>
    <xf numFmtId="49" fontId="1" fillId="0" borderId="0" xfId="1" applyNumberFormat="1" applyAlignment="1" applyProtection="1">
      <alignment vertical="center" wrapText="1"/>
    </xf>
    <xf numFmtId="0" fontId="4" fillId="0" borderId="0" xfId="1" applyFont="1" applyAlignment="1" applyProtection="1">
      <alignment horizontal="center" vertical="center"/>
    </xf>
    <xf numFmtId="168" fontId="1" fillId="0" borderId="0" xfId="1" applyNumberFormat="1" applyAlignment="1" applyProtection="1">
      <alignment vertical="center" wrapText="1"/>
    </xf>
    <xf numFmtId="168" fontId="1" fillId="0" borderId="0" xfId="1" applyNumberFormat="1" applyAlignment="1" applyProtection="1">
      <alignment vertical="center"/>
    </xf>
    <xf numFmtId="49" fontId="1" fillId="0" borderId="0" xfId="1" applyNumberFormat="1" applyAlignment="1" applyProtection="1">
      <alignment horizontal="center" vertical="center"/>
    </xf>
    <xf numFmtId="0" fontId="4" fillId="0" borderId="0" xfId="1" applyFont="1" applyAlignment="1" applyProtection="1">
      <alignment horizontal="right" vertical="center"/>
    </xf>
    <xf numFmtId="0" fontId="9" fillId="0" borderId="49" xfId="1" applyFont="1" applyBorder="1" applyAlignment="1" applyProtection="1">
      <alignment vertical="center"/>
    </xf>
    <xf numFmtId="0" fontId="9" fillId="0" borderId="48" xfId="1" applyFont="1" applyBorder="1" applyAlignment="1" applyProtection="1">
      <alignment vertical="center"/>
    </xf>
    <xf numFmtId="0" fontId="9" fillId="0" borderId="36" xfId="1" applyFont="1" applyBorder="1" applyAlignment="1" applyProtection="1">
      <alignment vertical="center"/>
    </xf>
    <xf numFmtId="0" fontId="9" fillId="0" borderId="1" xfId="1" applyFont="1" applyBorder="1" applyAlignment="1" applyProtection="1">
      <alignment horizontal="right" vertical="center"/>
    </xf>
    <xf numFmtId="0" fontId="9" fillId="0" borderId="24" xfId="1" applyFont="1" applyBorder="1" applyAlignment="1" applyProtection="1">
      <alignment horizontal="right" vertical="center"/>
    </xf>
    <xf numFmtId="0" fontId="20" fillId="0" borderId="1" xfId="5" applyFont="1" applyBorder="1" applyAlignment="1" applyProtection="1">
      <alignment horizontal="center" vertical="center" wrapText="1"/>
    </xf>
    <xf numFmtId="0" fontId="20" fillId="0" borderId="2" xfId="5" applyFont="1" applyBorder="1" applyAlignment="1" applyProtection="1">
      <alignment horizontal="center" vertical="center" wrapText="1"/>
    </xf>
    <xf numFmtId="0" fontId="15" fillId="0" borderId="45" xfId="1" applyFont="1" applyBorder="1" applyAlignment="1" applyProtection="1">
      <alignment horizontal="center" vertical="center"/>
    </xf>
    <xf numFmtId="0" fontId="20" fillId="0" borderId="5" xfId="5" applyFont="1" applyBorder="1" applyAlignment="1" applyProtection="1">
      <alignment horizontal="center" vertical="center" wrapText="1"/>
    </xf>
    <xf numFmtId="0" fontId="15" fillId="0" borderId="46" xfId="1" applyFont="1" applyBorder="1" applyAlignment="1" applyProtection="1">
      <alignment horizontal="center" vertical="center" wrapText="1"/>
    </xf>
    <xf numFmtId="0" fontId="20" fillId="0" borderId="21" xfId="1" applyFont="1" applyBorder="1" applyAlignment="1" applyProtection="1">
      <alignment horizontal="center" vertical="center" wrapText="1"/>
    </xf>
    <xf numFmtId="4" fontId="26" fillId="6" borderId="9" xfId="1" applyNumberFormat="1" applyFont="1" applyFill="1" applyBorder="1" applyAlignment="1" applyProtection="1">
      <alignment horizontal="right" vertical="center"/>
    </xf>
    <xf numFmtId="4" fontId="27" fillId="0" borderId="0" xfId="1" applyNumberFormat="1" applyFont="1" applyAlignment="1" applyProtection="1">
      <alignment horizontal="right" vertical="center"/>
    </xf>
    <xf numFmtId="4" fontId="9" fillId="0" borderId="0" xfId="1" applyNumberFormat="1" applyFont="1" applyAlignment="1" applyProtection="1">
      <alignment horizontal="right" vertical="center"/>
    </xf>
    <xf numFmtId="4" fontId="16" fillId="0" borderId="12" xfId="5" applyNumberFormat="1" applyFont="1" applyBorder="1" applyAlignment="1" applyProtection="1">
      <alignment horizontal="right" vertical="top"/>
    </xf>
    <xf numFmtId="4" fontId="16" fillId="0" borderId="32" xfId="2" quotePrefix="1" applyNumberFormat="1" applyFont="1" applyBorder="1" applyAlignment="1" applyProtection="1">
      <alignment horizontal="right" vertical="top" wrapText="1"/>
    </xf>
    <xf numFmtId="0" fontId="1" fillId="0" borderId="0" xfId="1" applyAlignment="1" applyProtection="1">
      <alignment horizontal="right" vertical="center"/>
    </xf>
  </cellXfs>
  <cellStyles count="6">
    <cellStyle name="Standard" xfId="0" builtinId="0"/>
    <cellStyle name="Standard 2" xfId="1" xr:uid="{5C0075DF-8D9B-4715-AADB-55CD18FA8CC9}"/>
    <cellStyle name="Standard 2 2" xfId="2" xr:uid="{CAC5124A-CFBB-431C-A369-6E0EA5B4AFBF}"/>
    <cellStyle name="Standard 2 2 2" xfId="5" xr:uid="{6492128A-8F47-4F1C-AC77-BA74CAEABA75}"/>
    <cellStyle name="Währung 2" xfId="3" xr:uid="{8DA86D55-5178-4E82-8CE2-5A30FE779673}"/>
    <cellStyle name="Währung 3" xfId="4" xr:uid="{DE804D34-2F6D-4C6A-A801-4DDE46E97EEB}"/>
  </cellStyles>
  <dxfs count="2068">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ill>
        <patternFill>
          <bgColor theme="9" tint="0.39994506668294322"/>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ill>
        <patternFill>
          <bgColor theme="2" tint="-0.499984740745262"/>
        </patternFill>
      </fill>
    </dxf>
    <dxf>
      <fill>
        <patternFill>
          <bgColor theme="2" tint="-0.499984740745262"/>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9" tint="0.3999450666829432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14996795556505021"/>
        </patternFill>
      </fill>
    </dxf>
    <dxf>
      <font>
        <b/>
        <i val="0"/>
      </font>
      <fill>
        <patternFill>
          <bgColor theme="0" tint="-0.24994659260841701"/>
        </patternFill>
      </fill>
    </dxf>
    <dxf>
      <font>
        <condense val="0"/>
        <extend val="0"/>
        <color indexed="9"/>
      </font>
      <fill>
        <patternFill>
          <bgColor indexed="1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b/>
        <i val="0"/>
      </font>
      <fill>
        <patternFill>
          <bgColor theme="0"/>
        </patternFill>
      </fill>
    </dxf>
    <dxf>
      <font>
        <b/>
        <i val="0"/>
      </font>
      <fill>
        <patternFill>
          <bgColor theme="0"/>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b/>
        <i val="0"/>
      </font>
      <fill>
        <patternFill>
          <bgColor theme="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14996795556505021"/>
        </patternFill>
      </fill>
    </dxf>
    <dxf>
      <font>
        <b/>
        <i val="0"/>
      </font>
      <fill>
        <patternFill>
          <bgColor theme="0" tint="-0.2499465926084170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condense val="0"/>
        <extend val="0"/>
        <color indexed="9"/>
      </font>
      <fill>
        <patternFill>
          <bgColor indexed="10"/>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3099</xdr:colOff>
      <xdr:row>0</xdr:row>
      <xdr:rowOff>8106</xdr:rowOff>
    </xdr:from>
    <xdr:to>
      <xdr:col>3</xdr:col>
      <xdr:colOff>1635717</xdr:colOff>
      <xdr:row>3</xdr:row>
      <xdr:rowOff>240518</xdr:rowOff>
    </xdr:to>
    <xdr:pic>
      <xdr:nvPicPr>
        <xdr:cNvPr id="2" name="Grafik 1">
          <a:extLst>
            <a:ext uri="{FF2B5EF4-FFF2-40B4-BE49-F238E27FC236}">
              <a16:creationId xmlns:a16="http://schemas.microsoft.com/office/drawing/2014/main" id="{AAE8C680-CEAC-49DE-892B-691066CDC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1588" y="8106"/>
          <a:ext cx="1985246" cy="9741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A2"/>
  <sheetViews>
    <sheetView workbookViewId="0"/>
  </sheetViews>
  <sheetFormatPr baseColWidth="10" defaultColWidth="11.42578125" defaultRowHeight="15" x14ac:dyDescent="0.25"/>
  <cols>
    <col min="1" max="1" width="30.7109375" customWidth="1"/>
  </cols>
  <sheetData>
    <row r="1" spans="1:1" x14ac:dyDescent="0.25">
      <c r="A1" t="s">
        <v>0</v>
      </c>
    </row>
    <row r="2" spans="1:1" x14ac:dyDescent="0.25">
      <c r="A2" t="s">
        <v>1</v>
      </c>
    </row>
  </sheetData>
  <sheetProtection selectLockedCells="1" selectUnlockedCell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dimension ref="A1:AG166"/>
  <sheetViews>
    <sheetView zoomScale="85" zoomScaleNormal="85" workbookViewId="0">
      <selection activeCell="J1" sqref="J1"/>
    </sheetView>
  </sheetViews>
  <sheetFormatPr baseColWidth="10" defaultColWidth="11.42578125" defaultRowHeight="15" outlineLevelCol="1" x14ac:dyDescent="0.2"/>
  <cols>
    <col min="1" max="1" width="16.7109375" style="261" customWidth="1"/>
    <col min="2" max="2" width="5.28515625" style="380" customWidth="1" outlineLevel="1"/>
    <col min="3" max="3" width="5.28515625" style="263" customWidth="1" outlineLevel="1"/>
    <col min="4" max="4" width="34.7109375" style="252" customWidth="1"/>
    <col min="5" max="5" width="34.7109375" style="378" customWidth="1"/>
    <col min="6" max="6" width="34.7109375" style="252" customWidth="1"/>
    <col min="7" max="7" width="22.7109375" style="252" customWidth="1"/>
    <col min="8" max="8" width="22.7109375" style="264" customWidth="1"/>
    <col min="9" max="9" width="22.7109375" style="252" customWidth="1"/>
    <col min="10" max="13" width="20.7109375" style="264" customWidth="1"/>
    <col min="14" max="29" width="20.7109375" style="264" hidden="1" customWidth="1"/>
    <col min="30" max="30" width="11.42578125" style="272" customWidth="1"/>
    <col min="31" max="33" width="11.42578125" style="272"/>
    <col min="34" max="16384" width="11.42578125" style="252"/>
  </cols>
  <sheetData>
    <row r="1" spans="1:33" ht="20.100000000000001" customHeight="1" x14ac:dyDescent="0.2">
      <c r="A1" s="265" t="str">
        <f>Deckblatt!$A$1</f>
        <v>Kunde:</v>
      </c>
      <c r="B1" s="266"/>
      <c r="C1" s="267"/>
      <c r="D1" s="268" t="str">
        <f>Deckblatt!$B$1</f>
        <v xml:space="preserve">HVB - HVG </v>
      </c>
      <c r="E1" s="269"/>
      <c r="F1" s="270"/>
      <c r="G1" s="270"/>
      <c r="H1" s="270"/>
      <c r="I1" s="270"/>
      <c r="J1" s="270"/>
      <c r="K1" s="270"/>
      <c r="L1" s="270"/>
      <c r="M1" s="270"/>
      <c r="N1" s="270"/>
      <c r="O1" s="270"/>
      <c r="P1" s="270"/>
      <c r="Q1" s="270"/>
      <c r="R1" s="270"/>
      <c r="S1" s="270"/>
      <c r="T1" s="270"/>
      <c r="U1" s="270"/>
      <c r="V1" s="270"/>
      <c r="W1" s="270"/>
      <c r="X1" s="270"/>
      <c r="Y1" s="270"/>
      <c r="Z1" s="270"/>
      <c r="AA1" s="270"/>
      <c r="AB1" s="270"/>
      <c r="AC1" s="270"/>
      <c r="AD1" s="271"/>
    </row>
    <row r="2" spans="1:33" ht="20.100000000000001" customHeight="1" x14ac:dyDescent="0.2">
      <c r="A2" s="265" t="str">
        <f>Deckblatt!$A$2</f>
        <v>Vorhaben:</v>
      </c>
      <c r="B2" s="273"/>
      <c r="C2" s="270"/>
      <c r="D2" s="268" t="str">
        <f>Deckblatt!$B$2</f>
        <v>Harzbewegt</v>
      </c>
      <c r="E2" s="269"/>
      <c r="F2" s="270"/>
      <c r="G2" s="270"/>
      <c r="H2" s="270"/>
      <c r="I2" s="270"/>
      <c r="J2" s="270"/>
      <c r="K2" s="270"/>
      <c r="L2" s="270"/>
      <c r="M2" s="270"/>
      <c r="N2" s="270"/>
      <c r="O2" s="270"/>
      <c r="P2" s="270"/>
      <c r="Q2" s="270"/>
      <c r="R2" s="270"/>
      <c r="S2" s="270"/>
      <c r="T2" s="270"/>
      <c r="U2" s="270"/>
      <c r="V2" s="270"/>
      <c r="W2" s="270"/>
      <c r="X2" s="270"/>
      <c r="Y2" s="270"/>
      <c r="Z2" s="270"/>
      <c r="AA2" s="270"/>
      <c r="AB2" s="270"/>
      <c r="AC2" s="270"/>
      <c r="AD2" s="271"/>
    </row>
    <row r="3" spans="1:33" ht="20.100000000000001" customHeight="1" x14ac:dyDescent="0.2">
      <c r="A3" s="265" t="str">
        <f>Deckblatt!$A$3</f>
        <v>Dokument:</v>
      </c>
      <c r="B3" s="273"/>
      <c r="C3" s="270"/>
      <c r="D3" s="268" t="str">
        <f>Deckblatt!$B$3</f>
        <v>Leistungsverzeichnis</v>
      </c>
      <c r="E3" s="269"/>
      <c r="F3" s="270"/>
      <c r="G3" s="270"/>
      <c r="H3" s="270"/>
      <c r="I3" s="270"/>
      <c r="J3" s="270"/>
      <c r="K3" s="270"/>
      <c r="L3" s="270"/>
      <c r="M3" s="270"/>
      <c r="N3" s="270"/>
      <c r="O3" s="270"/>
      <c r="P3" s="270"/>
      <c r="Q3" s="270"/>
      <c r="R3" s="270"/>
      <c r="S3" s="270"/>
      <c r="T3" s="270"/>
      <c r="U3" s="270"/>
      <c r="V3" s="270"/>
      <c r="W3" s="270"/>
      <c r="X3" s="270"/>
      <c r="Y3" s="270"/>
      <c r="Z3" s="270"/>
      <c r="AA3" s="270"/>
      <c r="AB3" s="270"/>
      <c r="AC3" s="270"/>
      <c r="AD3" s="271"/>
    </row>
    <row r="4" spans="1:33" ht="20.100000000000001" customHeight="1" x14ac:dyDescent="0.2">
      <c r="A4" s="265" t="str">
        <f>Deckblatt!$A$4</f>
        <v>Teil:</v>
      </c>
      <c r="B4" s="273"/>
      <c r="C4" s="270"/>
      <c r="D4" s="268" t="str">
        <f>Sprache!$B$23</f>
        <v>Zusammenfassung</v>
      </c>
      <c r="E4" s="269"/>
      <c r="F4" s="270"/>
      <c r="G4" s="270"/>
      <c r="H4" s="270"/>
      <c r="I4" s="270"/>
      <c r="J4" s="270"/>
      <c r="K4" s="270"/>
      <c r="L4" s="270"/>
      <c r="M4" s="270"/>
      <c r="N4" s="270"/>
      <c r="O4" s="270"/>
      <c r="P4" s="270"/>
      <c r="Q4" s="270"/>
      <c r="R4" s="270"/>
      <c r="S4" s="270"/>
      <c r="T4" s="270"/>
      <c r="U4" s="270"/>
      <c r="V4" s="270"/>
      <c r="W4" s="270"/>
      <c r="X4" s="270"/>
      <c r="Y4" s="270"/>
      <c r="Z4" s="270"/>
      <c r="AA4" s="270"/>
      <c r="AB4" s="270"/>
      <c r="AC4" s="270"/>
      <c r="AD4" s="271"/>
    </row>
    <row r="5" spans="1:33" ht="20.100000000000001" customHeight="1" thickBot="1" x14ac:dyDescent="0.25">
      <c r="A5" s="274" t="str">
        <f>Sprache!B13</f>
        <v>Bieter</v>
      </c>
      <c r="B5" s="275"/>
      <c r="C5" s="276"/>
      <c r="D5" s="277" t="str">
        <f>IF(Deckblatt!$B$5&lt;&gt;"",Deckblatt!$B$5,"EINGABE FEHLT")</f>
        <v>EINGABE FEHLT</v>
      </c>
      <c r="E5" s="278"/>
      <c r="F5" s="276"/>
      <c r="G5" s="276"/>
      <c r="H5" s="276"/>
      <c r="I5" s="276"/>
      <c r="J5" s="276"/>
      <c r="K5" s="276"/>
      <c r="L5" s="276"/>
      <c r="M5" s="276"/>
      <c r="N5" s="276"/>
      <c r="O5" s="276"/>
      <c r="P5" s="276"/>
      <c r="Q5" s="276"/>
      <c r="R5" s="276"/>
      <c r="S5" s="276"/>
      <c r="T5" s="276"/>
      <c r="U5" s="276"/>
      <c r="V5" s="276"/>
      <c r="W5" s="276"/>
      <c r="X5" s="276"/>
      <c r="Y5" s="276"/>
      <c r="Z5" s="276"/>
      <c r="AA5" s="276"/>
      <c r="AB5" s="276"/>
      <c r="AC5" s="276"/>
      <c r="AD5" s="271"/>
    </row>
    <row r="6" spans="1:33" ht="26.1" customHeight="1" thickBot="1" x14ac:dyDescent="0.25">
      <c r="A6" s="279"/>
      <c r="B6" s="280"/>
      <c r="C6" s="281"/>
      <c r="D6" s="282"/>
      <c r="E6" s="283"/>
      <c r="F6" s="282"/>
      <c r="G6" s="284"/>
      <c r="H6" s="284"/>
      <c r="I6" s="284"/>
      <c r="J6" s="285" t="s">
        <v>368</v>
      </c>
      <c r="K6" s="286"/>
      <c r="L6" s="285" t="s">
        <v>369</v>
      </c>
      <c r="M6" s="286"/>
      <c r="N6" s="285" t="s">
        <v>370</v>
      </c>
      <c r="O6" s="286"/>
      <c r="P6" s="285" t="s">
        <v>371</v>
      </c>
      <c r="Q6" s="286"/>
      <c r="R6" s="285" t="s">
        <v>372</v>
      </c>
      <c r="S6" s="286"/>
      <c r="T6" s="285" t="s">
        <v>373</v>
      </c>
      <c r="U6" s="286"/>
      <c r="V6" s="285" t="s">
        <v>374</v>
      </c>
      <c r="W6" s="286"/>
      <c r="X6" s="285" t="s">
        <v>375</v>
      </c>
      <c r="Y6" s="286"/>
      <c r="Z6" s="285" t="s">
        <v>376</v>
      </c>
      <c r="AA6" s="286"/>
      <c r="AB6" s="285" t="s">
        <v>377</v>
      </c>
      <c r="AC6" s="287"/>
      <c r="AD6" s="271"/>
    </row>
    <row r="7" spans="1:33" ht="26.1" customHeight="1" x14ac:dyDescent="0.2">
      <c r="A7" s="288"/>
      <c r="B7" s="289"/>
      <c r="C7" s="290"/>
      <c r="D7" s="291"/>
      <c r="E7" s="292"/>
      <c r="F7" s="291"/>
      <c r="G7" s="293" t="str">
        <f>CONCATENATE(Sprache!$B$30," + ",Sprache!$B$32)</f>
        <v>Festpositionen + Optionen</v>
      </c>
      <c r="H7" s="293" t="str">
        <f>Sprache!$B$30</f>
        <v>Festpositionen</v>
      </c>
      <c r="I7" s="294" t="str">
        <f>Sprache!$B$32</f>
        <v>Optionen</v>
      </c>
      <c r="J7" s="295" t="str">
        <f>$H$7</f>
        <v>Festpositionen</v>
      </c>
      <c r="K7" s="296" t="str">
        <f>$I$7</f>
        <v>Optionen</v>
      </c>
      <c r="L7" s="295" t="str">
        <f>$H$7</f>
        <v>Festpositionen</v>
      </c>
      <c r="M7" s="296" t="str">
        <f>$I$7</f>
        <v>Optionen</v>
      </c>
      <c r="N7" s="295" t="str">
        <f>$H$7</f>
        <v>Festpositionen</v>
      </c>
      <c r="O7" s="296" t="str">
        <f>$I$7</f>
        <v>Optionen</v>
      </c>
      <c r="P7" s="295" t="str">
        <f>$H$7</f>
        <v>Festpositionen</v>
      </c>
      <c r="Q7" s="296" t="str">
        <f>$I$7</f>
        <v>Optionen</v>
      </c>
      <c r="R7" s="295" t="str">
        <f>$H$7</f>
        <v>Festpositionen</v>
      </c>
      <c r="S7" s="296" t="str">
        <f>$I$7</f>
        <v>Optionen</v>
      </c>
      <c r="T7" s="295" t="str">
        <f>$H$7</f>
        <v>Festpositionen</v>
      </c>
      <c r="U7" s="296" t="str">
        <f>$I$7</f>
        <v>Optionen</v>
      </c>
      <c r="V7" s="295" t="str">
        <f>$H$7</f>
        <v>Festpositionen</v>
      </c>
      <c r="W7" s="296" t="str">
        <f>$I$7</f>
        <v>Optionen</v>
      </c>
      <c r="X7" s="295" t="str">
        <f>$H$7</f>
        <v>Festpositionen</v>
      </c>
      <c r="Y7" s="296" t="str">
        <f>$I$7</f>
        <v>Optionen</v>
      </c>
      <c r="Z7" s="295" t="str">
        <f>$H$7</f>
        <v>Festpositionen</v>
      </c>
      <c r="AA7" s="296" t="str">
        <f>$I$7</f>
        <v>Optionen</v>
      </c>
      <c r="AB7" s="295" t="str">
        <f>$H$7</f>
        <v>Festpositionen</v>
      </c>
      <c r="AC7" s="296" t="str">
        <f>$I$7</f>
        <v>Optionen</v>
      </c>
      <c r="AD7" s="271"/>
    </row>
    <row r="8" spans="1:33" ht="26.1" customHeight="1" thickBot="1" x14ac:dyDescent="0.25">
      <c r="A8" s="297"/>
      <c r="B8" s="298"/>
      <c r="C8" s="299"/>
      <c r="D8" s="300"/>
      <c r="E8" s="301"/>
      <c r="F8" s="300"/>
      <c r="G8" s="302" t="str">
        <f>CONCATENATE(Sprache!$B$22," (",Sprache!$B$17,")")</f>
        <v>Gesamtkosten (Netto)</v>
      </c>
      <c r="H8" s="302" t="str">
        <f t="shared" ref="H8:I8" si="0">$G$8</f>
        <v>Gesamtkosten (Netto)</v>
      </c>
      <c r="I8" s="303" t="str">
        <f t="shared" si="0"/>
        <v>Gesamtkosten (Netto)</v>
      </c>
      <c r="J8" s="304" t="str">
        <f>$G$8</f>
        <v>Gesamtkosten (Netto)</v>
      </c>
      <c r="K8" s="305" t="str">
        <f t="shared" ref="K8:AC8" si="1">$G$8</f>
        <v>Gesamtkosten (Netto)</v>
      </c>
      <c r="L8" s="304" t="str">
        <f t="shared" si="1"/>
        <v>Gesamtkosten (Netto)</v>
      </c>
      <c r="M8" s="305" t="str">
        <f t="shared" si="1"/>
        <v>Gesamtkosten (Netto)</v>
      </c>
      <c r="N8" s="304" t="str">
        <f t="shared" si="1"/>
        <v>Gesamtkosten (Netto)</v>
      </c>
      <c r="O8" s="305" t="str">
        <f t="shared" si="1"/>
        <v>Gesamtkosten (Netto)</v>
      </c>
      <c r="P8" s="304" t="str">
        <f t="shared" si="1"/>
        <v>Gesamtkosten (Netto)</v>
      </c>
      <c r="Q8" s="305" t="str">
        <f t="shared" si="1"/>
        <v>Gesamtkosten (Netto)</v>
      </c>
      <c r="R8" s="304" t="str">
        <f t="shared" si="1"/>
        <v>Gesamtkosten (Netto)</v>
      </c>
      <c r="S8" s="305" t="str">
        <f t="shared" si="1"/>
        <v>Gesamtkosten (Netto)</v>
      </c>
      <c r="T8" s="304" t="str">
        <f t="shared" si="1"/>
        <v>Gesamtkosten (Netto)</v>
      </c>
      <c r="U8" s="305" t="str">
        <f t="shared" si="1"/>
        <v>Gesamtkosten (Netto)</v>
      </c>
      <c r="V8" s="304" t="str">
        <f t="shared" si="1"/>
        <v>Gesamtkosten (Netto)</v>
      </c>
      <c r="W8" s="305" t="str">
        <f t="shared" si="1"/>
        <v>Gesamtkosten (Netto)</v>
      </c>
      <c r="X8" s="304" t="str">
        <f t="shared" si="1"/>
        <v>Gesamtkosten (Netto)</v>
      </c>
      <c r="Y8" s="305" t="str">
        <f t="shared" si="1"/>
        <v>Gesamtkosten (Netto)</v>
      </c>
      <c r="Z8" s="304" t="str">
        <f t="shared" si="1"/>
        <v>Gesamtkosten (Netto)</v>
      </c>
      <c r="AA8" s="305" t="str">
        <f t="shared" si="1"/>
        <v>Gesamtkosten (Netto)</v>
      </c>
      <c r="AB8" s="304" t="str">
        <f t="shared" si="1"/>
        <v>Gesamtkosten (Netto)</v>
      </c>
      <c r="AC8" s="306" t="str">
        <f t="shared" si="1"/>
        <v>Gesamtkosten (Netto)</v>
      </c>
      <c r="AD8" s="271"/>
    </row>
    <row r="9" spans="1:33" ht="33.950000000000003" customHeight="1" thickBot="1" x14ac:dyDescent="0.25">
      <c r="A9" s="307" t="str">
        <f>Sprache!$B$24</f>
        <v>Summe</v>
      </c>
      <c r="B9" s="308"/>
      <c r="C9" s="309"/>
      <c r="D9" s="310" t="str">
        <f>Sprache!$B$22</f>
        <v>Gesamtkosten</v>
      </c>
      <c r="E9" s="311"/>
      <c r="F9" s="312"/>
      <c r="G9" s="313">
        <f>H9+I9</f>
        <v>0</v>
      </c>
      <c r="H9" s="314">
        <f t="shared" ref="H9:AC9" si="2">SUM(IF(H20&lt;&gt;"",H20,0),IF(H75&lt;&gt;"",H75,0))</f>
        <v>0</v>
      </c>
      <c r="I9" s="315">
        <f t="shared" si="2"/>
        <v>0</v>
      </c>
      <c r="J9" s="316">
        <f t="shared" si="2"/>
        <v>0</v>
      </c>
      <c r="K9" s="316">
        <f t="shared" si="2"/>
        <v>0</v>
      </c>
      <c r="L9" s="316">
        <f t="shared" si="2"/>
        <v>0</v>
      </c>
      <c r="M9" s="316">
        <f t="shared" si="2"/>
        <v>0</v>
      </c>
      <c r="N9" s="316">
        <f t="shared" si="2"/>
        <v>0</v>
      </c>
      <c r="O9" s="316">
        <f t="shared" si="2"/>
        <v>0</v>
      </c>
      <c r="P9" s="316">
        <f t="shared" si="2"/>
        <v>0</v>
      </c>
      <c r="Q9" s="316">
        <f t="shared" si="2"/>
        <v>0</v>
      </c>
      <c r="R9" s="316">
        <f t="shared" si="2"/>
        <v>0</v>
      </c>
      <c r="S9" s="316">
        <f t="shared" si="2"/>
        <v>0</v>
      </c>
      <c r="T9" s="316">
        <f t="shared" si="2"/>
        <v>0</v>
      </c>
      <c r="U9" s="316">
        <f t="shared" si="2"/>
        <v>0</v>
      </c>
      <c r="V9" s="316">
        <f t="shared" si="2"/>
        <v>0</v>
      </c>
      <c r="W9" s="316">
        <f t="shared" si="2"/>
        <v>0</v>
      </c>
      <c r="X9" s="316">
        <f t="shared" si="2"/>
        <v>0</v>
      </c>
      <c r="Y9" s="316">
        <f t="shared" si="2"/>
        <v>0</v>
      </c>
      <c r="Z9" s="316">
        <f t="shared" si="2"/>
        <v>0</v>
      </c>
      <c r="AA9" s="316">
        <f t="shared" si="2"/>
        <v>0</v>
      </c>
      <c r="AB9" s="316">
        <f t="shared" si="2"/>
        <v>0</v>
      </c>
      <c r="AC9" s="316">
        <f t="shared" si="2"/>
        <v>0</v>
      </c>
      <c r="AD9" s="271"/>
    </row>
    <row r="10" spans="1:33" s="328" customFormat="1" ht="9.9499999999999993" hidden="1" customHeight="1" x14ac:dyDescent="0.2">
      <c r="A10" s="317"/>
      <c r="B10" s="318"/>
      <c r="C10" s="319"/>
      <c r="D10" s="320"/>
      <c r="E10" s="321"/>
      <c r="F10" s="320"/>
      <c r="G10" s="322"/>
      <c r="H10" s="323"/>
      <c r="I10" s="324"/>
      <c r="J10" s="325"/>
      <c r="K10" s="325"/>
      <c r="L10" s="325"/>
      <c r="M10" s="325"/>
      <c r="N10" s="325"/>
      <c r="O10" s="325"/>
      <c r="P10" s="325"/>
      <c r="Q10" s="325"/>
      <c r="R10" s="325"/>
      <c r="S10" s="325"/>
      <c r="T10" s="325"/>
      <c r="U10" s="325"/>
      <c r="V10" s="325"/>
      <c r="W10" s="325"/>
      <c r="X10" s="325"/>
      <c r="Y10" s="325"/>
      <c r="Z10" s="325"/>
      <c r="AA10" s="325"/>
      <c r="AB10" s="325"/>
      <c r="AC10" s="325"/>
      <c r="AD10" s="326"/>
      <c r="AE10" s="327"/>
      <c r="AF10" s="327"/>
      <c r="AG10" s="327"/>
    </row>
    <row r="11" spans="1:33" s="328" customFormat="1" ht="9.9499999999999993" hidden="1" customHeight="1" x14ac:dyDescent="0.2">
      <c r="A11" s="317"/>
      <c r="B11" s="318"/>
      <c r="C11" s="319"/>
      <c r="D11" s="320"/>
      <c r="E11" s="321"/>
      <c r="F11" s="320"/>
      <c r="G11" s="322"/>
      <c r="H11" s="323"/>
      <c r="I11" s="324"/>
      <c r="J11" s="325"/>
      <c r="K11" s="325"/>
      <c r="L11" s="325"/>
      <c r="M11" s="325"/>
      <c r="N11" s="325"/>
      <c r="O11" s="325"/>
      <c r="P11" s="325"/>
      <c r="Q11" s="325"/>
      <c r="R11" s="325"/>
      <c r="S11" s="325"/>
      <c r="T11" s="325"/>
      <c r="U11" s="325"/>
      <c r="V11" s="325"/>
      <c r="W11" s="325"/>
      <c r="X11" s="325"/>
      <c r="Y11" s="325"/>
      <c r="Z11" s="325"/>
      <c r="AA11" s="325"/>
      <c r="AB11" s="325"/>
      <c r="AC11" s="325"/>
      <c r="AD11" s="326"/>
      <c r="AE11" s="327"/>
      <c r="AF11" s="327"/>
      <c r="AG11" s="327"/>
    </row>
    <row r="12" spans="1:33" s="328" customFormat="1" ht="9.9499999999999993" hidden="1" customHeight="1" x14ac:dyDescent="0.2">
      <c r="A12" s="317"/>
      <c r="B12" s="318"/>
      <c r="C12" s="319"/>
      <c r="D12" s="320"/>
      <c r="E12" s="321"/>
      <c r="F12" s="320"/>
      <c r="G12" s="322"/>
      <c r="H12" s="323"/>
      <c r="I12" s="324"/>
      <c r="J12" s="325"/>
      <c r="K12" s="325"/>
      <c r="L12" s="325"/>
      <c r="M12" s="325"/>
      <c r="N12" s="325"/>
      <c r="O12" s="325"/>
      <c r="P12" s="325"/>
      <c r="Q12" s="325"/>
      <c r="R12" s="325"/>
      <c r="S12" s="325"/>
      <c r="T12" s="325"/>
      <c r="U12" s="325"/>
      <c r="V12" s="325"/>
      <c r="W12" s="325"/>
      <c r="X12" s="325"/>
      <c r="Y12" s="325"/>
      <c r="Z12" s="325"/>
      <c r="AA12" s="325"/>
      <c r="AB12" s="325"/>
      <c r="AC12" s="325"/>
      <c r="AD12" s="326"/>
      <c r="AE12" s="327"/>
      <c r="AF12" s="327"/>
      <c r="AG12" s="327"/>
    </row>
    <row r="13" spans="1:33" s="328" customFormat="1" ht="9.9499999999999993" hidden="1" customHeight="1" x14ac:dyDescent="0.2">
      <c r="A13" s="317"/>
      <c r="B13" s="318"/>
      <c r="C13" s="319"/>
      <c r="D13" s="320"/>
      <c r="E13" s="321"/>
      <c r="F13" s="320"/>
      <c r="G13" s="322"/>
      <c r="H13" s="323"/>
      <c r="I13" s="324"/>
      <c r="J13" s="325"/>
      <c r="K13" s="325"/>
      <c r="L13" s="325"/>
      <c r="M13" s="325"/>
      <c r="N13" s="325"/>
      <c r="O13" s="325"/>
      <c r="P13" s="325"/>
      <c r="Q13" s="325"/>
      <c r="R13" s="325"/>
      <c r="S13" s="325"/>
      <c r="T13" s="325"/>
      <c r="U13" s="325"/>
      <c r="V13" s="325"/>
      <c r="W13" s="325"/>
      <c r="X13" s="325"/>
      <c r="Y13" s="325"/>
      <c r="Z13" s="325"/>
      <c r="AA13" s="325"/>
      <c r="AB13" s="325"/>
      <c r="AC13" s="325"/>
      <c r="AD13" s="326"/>
      <c r="AE13" s="327"/>
      <c r="AF13" s="327"/>
      <c r="AG13" s="327"/>
    </row>
    <row r="14" spans="1:33" s="328" customFormat="1" ht="9.9499999999999993" hidden="1" customHeight="1" x14ac:dyDescent="0.2">
      <c r="A14" s="317"/>
      <c r="B14" s="318"/>
      <c r="C14" s="319"/>
      <c r="D14" s="320"/>
      <c r="E14" s="321"/>
      <c r="F14" s="320"/>
      <c r="G14" s="322"/>
      <c r="H14" s="323"/>
      <c r="I14" s="324"/>
      <c r="J14" s="325"/>
      <c r="K14" s="325"/>
      <c r="L14" s="325"/>
      <c r="M14" s="325"/>
      <c r="N14" s="325"/>
      <c r="O14" s="325"/>
      <c r="P14" s="325"/>
      <c r="Q14" s="325"/>
      <c r="R14" s="325"/>
      <c r="S14" s="325"/>
      <c r="T14" s="325"/>
      <c r="U14" s="325"/>
      <c r="V14" s="325"/>
      <c r="W14" s="325"/>
      <c r="X14" s="325"/>
      <c r="Y14" s="325"/>
      <c r="Z14" s="325"/>
      <c r="AA14" s="325"/>
      <c r="AB14" s="325"/>
      <c r="AC14" s="325"/>
      <c r="AD14" s="326"/>
      <c r="AE14" s="327"/>
      <c r="AF14" s="327"/>
      <c r="AG14" s="327"/>
    </row>
    <row r="15" spans="1:33" s="328" customFormat="1" ht="9.9499999999999993" hidden="1" customHeight="1" x14ac:dyDescent="0.2">
      <c r="A15" s="317"/>
      <c r="B15" s="318"/>
      <c r="C15" s="319"/>
      <c r="D15" s="320"/>
      <c r="E15" s="321"/>
      <c r="F15" s="320"/>
      <c r="G15" s="322"/>
      <c r="H15" s="323"/>
      <c r="I15" s="324"/>
      <c r="J15" s="325"/>
      <c r="K15" s="325"/>
      <c r="L15" s="325"/>
      <c r="M15" s="325"/>
      <c r="N15" s="325"/>
      <c r="O15" s="325"/>
      <c r="P15" s="325"/>
      <c r="Q15" s="325"/>
      <c r="R15" s="325"/>
      <c r="S15" s="325"/>
      <c r="T15" s="325"/>
      <c r="U15" s="325"/>
      <c r="V15" s="325"/>
      <c r="W15" s="325"/>
      <c r="X15" s="325"/>
      <c r="Y15" s="325"/>
      <c r="Z15" s="325"/>
      <c r="AA15" s="325"/>
      <c r="AB15" s="325"/>
      <c r="AC15" s="325"/>
      <c r="AD15" s="326"/>
      <c r="AE15" s="327"/>
      <c r="AF15" s="327"/>
      <c r="AG15" s="327"/>
    </row>
    <row r="16" spans="1:33" s="328" customFormat="1" ht="9.9499999999999993" hidden="1" customHeight="1" x14ac:dyDescent="0.2">
      <c r="A16" s="317"/>
      <c r="B16" s="318"/>
      <c r="C16" s="319"/>
      <c r="D16" s="320"/>
      <c r="E16" s="321"/>
      <c r="F16" s="320"/>
      <c r="G16" s="322"/>
      <c r="H16" s="323"/>
      <c r="I16" s="324"/>
      <c r="J16" s="325"/>
      <c r="K16" s="325"/>
      <c r="L16" s="325"/>
      <c r="M16" s="325"/>
      <c r="N16" s="325"/>
      <c r="O16" s="325"/>
      <c r="P16" s="325"/>
      <c r="Q16" s="325"/>
      <c r="R16" s="325"/>
      <c r="S16" s="325"/>
      <c r="T16" s="325"/>
      <c r="U16" s="325"/>
      <c r="V16" s="325"/>
      <c r="W16" s="325"/>
      <c r="X16" s="325"/>
      <c r="Y16" s="325"/>
      <c r="Z16" s="325"/>
      <c r="AA16" s="325"/>
      <c r="AB16" s="325"/>
      <c r="AC16" s="325"/>
      <c r="AD16" s="326"/>
      <c r="AE16" s="327"/>
      <c r="AF16" s="327"/>
      <c r="AG16" s="327"/>
    </row>
    <row r="17" spans="1:33" s="328" customFormat="1" ht="9.9499999999999993" hidden="1" customHeight="1" x14ac:dyDescent="0.2">
      <c r="A17" s="317"/>
      <c r="B17" s="318"/>
      <c r="C17" s="319"/>
      <c r="D17" s="320"/>
      <c r="E17" s="321"/>
      <c r="F17" s="320"/>
      <c r="G17" s="322"/>
      <c r="H17" s="323"/>
      <c r="I17" s="324"/>
      <c r="J17" s="325"/>
      <c r="K17" s="325"/>
      <c r="L17" s="325"/>
      <c r="M17" s="325"/>
      <c r="N17" s="325"/>
      <c r="O17" s="325"/>
      <c r="P17" s="325"/>
      <c r="Q17" s="325"/>
      <c r="R17" s="325"/>
      <c r="S17" s="325"/>
      <c r="T17" s="325"/>
      <c r="U17" s="325"/>
      <c r="V17" s="325"/>
      <c r="W17" s="325"/>
      <c r="X17" s="325"/>
      <c r="Y17" s="325"/>
      <c r="Z17" s="325"/>
      <c r="AA17" s="325"/>
      <c r="AB17" s="325"/>
      <c r="AC17" s="325"/>
      <c r="AD17" s="326"/>
      <c r="AE17" s="327"/>
      <c r="AF17" s="327"/>
      <c r="AG17" s="327"/>
    </row>
    <row r="18" spans="1:33" s="328" customFormat="1" ht="9.9499999999999993" hidden="1" customHeight="1" x14ac:dyDescent="0.2">
      <c r="A18" s="317"/>
      <c r="B18" s="318"/>
      <c r="C18" s="319"/>
      <c r="D18" s="320"/>
      <c r="E18" s="321"/>
      <c r="F18" s="320"/>
      <c r="G18" s="322"/>
      <c r="H18" s="323"/>
      <c r="I18" s="324"/>
      <c r="J18" s="325"/>
      <c r="K18" s="325"/>
      <c r="L18" s="325"/>
      <c r="M18" s="325"/>
      <c r="N18" s="325"/>
      <c r="O18" s="325"/>
      <c r="P18" s="325"/>
      <c r="Q18" s="325"/>
      <c r="R18" s="325"/>
      <c r="S18" s="325"/>
      <c r="T18" s="325"/>
      <c r="U18" s="325"/>
      <c r="V18" s="325"/>
      <c r="W18" s="325"/>
      <c r="X18" s="325"/>
      <c r="Y18" s="325"/>
      <c r="Z18" s="325"/>
      <c r="AA18" s="325"/>
      <c r="AB18" s="325"/>
      <c r="AC18" s="325"/>
      <c r="AD18" s="326"/>
      <c r="AE18" s="327"/>
      <c r="AF18" s="327"/>
      <c r="AG18" s="327"/>
    </row>
    <row r="19" spans="1:33" s="328" customFormat="1" ht="9.9499999999999993" hidden="1" customHeight="1" thickBot="1" x14ac:dyDescent="0.25">
      <c r="A19" s="317"/>
      <c r="B19" s="318"/>
      <c r="C19" s="319"/>
      <c r="D19" s="320"/>
      <c r="E19" s="321"/>
      <c r="F19" s="320"/>
      <c r="G19" s="322"/>
      <c r="H19" s="323"/>
      <c r="I19" s="324"/>
      <c r="J19" s="325"/>
      <c r="K19" s="325"/>
      <c r="L19" s="325"/>
      <c r="M19" s="325"/>
      <c r="N19" s="325"/>
      <c r="O19" s="325"/>
      <c r="P19" s="325"/>
      <c r="Q19" s="325"/>
      <c r="R19" s="325"/>
      <c r="S19" s="325"/>
      <c r="T19" s="325"/>
      <c r="U19" s="325"/>
      <c r="V19" s="325"/>
      <c r="W19" s="325"/>
      <c r="X19" s="325"/>
      <c r="Y19" s="325"/>
      <c r="Z19" s="325"/>
      <c r="AA19" s="325"/>
      <c r="AB19" s="325"/>
      <c r="AC19" s="325"/>
      <c r="AD19" s="326"/>
      <c r="AE19" s="327"/>
      <c r="AF19" s="327"/>
      <c r="AG19" s="327"/>
    </row>
    <row r="20" spans="1:33" ht="33.950000000000003" customHeight="1" thickBot="1" x14ac:dyDescent="0.25">
      <c r="A20" s="329" t="str">
        <f>Sprache!$B$20</f>
        <v>Investitionskosten</v>
      </c>
      <c r="B20" s="330"/>
      <c r="C20" s="331"/>
      <c r="D20" s="332"/>
      <c r="E20" s="333" t="str">
        <f>CONCATENATE(Sprache!$B$25,"-",Sprache!$B$12)</f>
        <v>Teilprojekt-Name</v>
      </c>
      <c r="F20" s="334"/>
      <c r="G20" s="335">
        <f>IK_Fest+IK_Optionen</f>
        <v>0</v>
      </c>
      <c r="H20" s="336">
        <f>SUM(H21:H70)</f>
        <v>0</v>
      </c>
      <c r="I20" s="337">
        <f>SUM(I21:I70)</f>
        <v>0</v>
      </c>
      <c r="J20" s="338">
        <f t="shared" ref="J20:AC20" si="3">SUM(J21:J65)</f>
        <v>0</v>
      </c>
      <c r="K20" s="338">
        <f t="shared" si="3"/>
        <v>0</v>
      </c>
      <c r="L20" s="338">
        <f t="shared" si="3"/>
        <v>0</v>
      </c>
      <c r="M20" s="338">
        <f t="shared" si="3"/>
        <v>0</v>
      </c>
      <c r="N20" s="338">
        <f t="shared" si="3"/>
        <v>0</v>
      </c>
      <c r="O20" s="338">
        <f t="shared" si="3"/>
        <v>0</v>
      </c>
      <c r="P20" s="338">
        <f t="shared" si="3"/>
        <v>0</v>
      </c>
      <c r="Q20" s="338">
        <f t="shared" si="3"/>
        <v>0</v>
      </c>
      <c r="R20" s="338">
        <f t="shared" si="3"/>
        <v>0</v>
      </c>
      <c r="S20" s="338">
        <f t="shared" si="3"/>
        <v>0</v>
      </c>
      <c r="T20" s="338">
        <f t="shared" si="3"/>
        <v>0</v>
      </c>
      <c r="U20" s="338">
        <f t="shared" si="3"/>
        <v>0</v>
      </c>
      <c r="V20" s="338">
        <f t="shared" si="3"/>
        <v>0</v>
      </c>
      <c r="W20" s="338">
        <f t="shared" si="3"/>
        <v>0</v>
      </c>
      <c r="X20" s="338">
        <f t="shared" si="3"/>
        <v>0</v>
      </c>
      <c r="Y20" s="338">
        <f t="shared" si="3"/>
        <v>0</v>
      </c>
      <c r="Z20" s="338">
        <f t="shared" si="3"/>
        <v>0</v>
      </c>
      <c r="AA20" s="338">
        <f t="shared" si="3"/>
        <v>0</v>
      </c>
      <c r="AB20" s="338">
        <f t="shared" si="3"/>
        <v>0</v>
      </c>
      <c r="AC20" s="338">
        <f t="shared" si="3"/>
        <v>0</v>
      </c>
      <c r="AD20" s="271"/>
    </row>
    <row r="21" spans="1:33" s="272" customFormat="1" ht="20.100000000000001" customHeight="1" x14ac:dyDescent="0.2">
      <c r="A21" s="339" t="str">
        <f>IF(B21&lt;&gt;"",ROMAN(B21) &amp;IF(C21&lt;&gt;""," -" &amp;C21,""),"")</f>
        <v>I -1</v>
      </c>
      <c r="B21" s="340">
        <v>1</v>
      </c>
      <c r="C21" s="341">
        <v>1</v>
      </c>
      <c r="D21" s="342" t="str">
        <f>IF(Anzahl_AG=1,CONCATENATE(Sprache!$B$33,"-",Sprache!$B$25," ",ROMAN(B21)),
CONCATENATE(Sprache!$B$33,"-",Sprache!$B$25," ",ROMAN(B21)," - ",Sprache!$B$35," ",C21))</f>
        <v>IK-Teilprojekt I - AG 1</v>
      </c>
      <c r="E21" s="343" t="s">
        <v>74</v>
      </c>
      <c r="F21" s="344" t="str">
        <f>IF(E$21&lt;&gt;"",IF(Anzahl_AG=1,E$21,CONCATENATE(E$21," - ",J$6)),"")</f>
        <v>Investitionskosten - HVB</v>
      </c>
      <c r="G21" s="345">
        <f>H21+I21</f>
        <v>0</v>
      </c>
      <c r="H21" s="345">
        <f>J21+L21+N21+P21+R21+T21+V21+X21+Z21+AB21</f>
        <v>0</v>
      </c>
      <c r="I21" s="345">
        <f>K21+M21+O21+Q21+S21+U21+W21+Y21+AA21+AC21</f>
        <v>0</v>
      </c>
      <c r="J21" s="346">
        <f>IF(IK_1_AG_1!$S$13&lt;&gt;"",IK_1_AG_1!$S$13,"")</f>
        <v>0</v>
      </c>
      <c r="K21" s="347">
        <f>IF(IK_1_AG_1!$T$13&lt;&gt;"",IK_1_AG_1!$T$13,"")</f>
        <v>0</v>
      </c>
      <c r="L21" s="347"/>
      <c r="M21" s="347"/>
      <c r="N21" s="347"/>
      <c r="O21" s="347"/>
      <c r="P21" s="347"/>
      <c r="Q21" s="347"/>
      <c r="R21" s="347"/>
      <c r="S21" s="347"/>
      <c r="T21" s="347"/>
      <c r="U21" s="347"/>
      <c r="V21" s="347"/>
      <c r="W21" s="347"/>
      <c r="X21" s="347"/>
      <c r="Y21" s="347"/>
      <c r="Z21" s="347"/>
      <c r="AA21" s="347"/>
      <c r="AB21" s="347"/>
      <c r="AC21" s="348"/>
      <c r="AD21" s="271"/>
    </row>
    <row r="22" spans="1:33" s="272" customFormat="1" ht="20.100000000000001" customHeight="1" x14ac:dyDescent="0.2">
      <c r="A22" s="349" t="str">
        <f t="shared" ref="A22:A70" si="4">IF(B22&lt;&gt;"",ROMAN(B22) &amp;IF(C22&lt;&gt;""," -" &amp;C22,""),"")</f>
        <v>I -2</v>
      </c>
      <c r="B22" s="350">
        <v>1</v>
      </c>
      <c r="C22" s="351">
        <v>2</v>
      </c>
      <c r="D22" s="352" t="str">
        <f>CONCATENATE(Sprache!$B$33,"-",Sprache!$B$25," ",ROMAN(B22)," - ",Sprache!$B$35," ",C22)</f>
        <v>IK-Teilprojekt I - AG 2</v>
      </c>
      <c r="E22" s="353"/>
      <c r="F22" s="354" t="str">
        <f>IF(E$21&lt;&gt;"",IF(Anzahl_AG=1,E$21,CONCATENATE(E$21," - ",L$6)),"")</f>
        <v>Investitionskosten - HVG</v>
      </c>
      <c r="G22" s="355">
        <f t="shared" ref="G22:G70" si="5">H22+I22</f>
        <v>0</v>
      </c>
      <c r="H22" s="355">
        <f t="shared" ref="H22:H70" si="6">J22+L22+N22+P22+R22+T22+V22+X22+Z22+AB22</f>
        <v>0</v>
      </c>
      <c r="I22" s="355">
        <f t="shared" ref="I22:I70" si="7">K22+M22+O22+Q22+S22+U22+W22+Y22+AA22+AC22</f>
        <v>0</v>
      </c>
      <c r="J22" s="356"/>
      <c r="K22" s="357"/>
      <c r="L22" s="357">
        <f>IF(IK_1_AG_2!$S$13&lt;&gt;"",IK_1_AG_2!$S$13,"")</f>
        <v>0</v>
      </c>
      <c r="M22" s="357">
        <f>IF(IK_1_AG_2!$T$13&lt;&gt;"",IK_1_AG_2!$T$13,"")</f>
        <v>0</v>
      </c>
      <c r="N22" s="357"/>
      <c r="O22" s="357"/>
      <c r="P22" s="357"/>
      <c r="Q22" s="357"/>
      <c r="R22" s="357"/>
      <c r="S22" s="357"/>
      <c r="T22" s="357"/>
      <c r="U22" s="357"/>
      <c r="V22" s="357"/>
      <c r="W22" s="357"/>
      <c r="X22" s="357"/>
      <c r="Y22" s="357"/>
      <c r="Z22" s="357"/>
      <c r="AA22" s="357"/>
      <c r="AB22" s="357"/>
      <c r="AC22" s="358"/>
      <c r="AD22" s="271"/>
    </row>
    <row r="23" spans="1:33" s="272" customFormat="1" ht="20.100000000000001" hidden="1" customHeight="1" x14ac:dyDescent="0.2">
      <c r="A23" s="349" t="str">
        <f t="shared" si="4"/>
        <v>I -3</v>
      </c>
      <c r="B23" s="350">
        <v>1</v>
      </c>
      <c r="C23" s="351">
        <v>3</v>
      </c>
      <c r="D23" s="352" t="str">
        <f>CONCATENATE(Sprache!$B$33,"-",Sprache!$B$25," ",ROMAN(B23)," - ",Sprache!$B$35," ",C23)</f>
        <v>IK-Teilprojekt I - AG 3</v>
      </c>
      <c r="E23" s="353"/>
      <c r="F23" s="354" t="str">
        <f>IF(E$21&lt;&gt;"",IF(Anzahl_AG=1,E$21,CONCATENATE(E$21," - ",N$6)),"")</f>
        <v>Investitionskosten - Auftraggeber 3</v>
      </c>
      <c r="G23" s="355">
        <f t="shared" si="5"/>
        <v>0</v>
      </c>
      <c r="H23" s="355">
        <f t="shared" si="6"/>
        <v>0</v>
      </c>
      <c r="I23" s="355">
        <f t="shared" si="7"/>
        <v>0</v>
      </c>
      <c r="J23" s="356"/>
      <c r="K23" s="357"/>
      <c r="L23" s="357"/>
      <c r="M23" s="357"/>
      <c r="N23" s="357">
        <f>IF(IK_1_AG_3!$S$13&lt;&gt;"",IK_1_AG_3!$S$13,"")</f>
        <v>0</v>
      </c>
      <c r="O23" s="357">
        <f>IF(IK_1_AG_3!$T$13&lt;&gt;"",IK_1_AG_3!$T$13,"")</f>
        <v>0</v>
      </c>
      <c r="P23" s="357"/>
      <c r="Q23" s="357"/>
      <c r="R23" s="357"/>
      <c r="S23" s="357"/>
      <c r="T23" s="357"/>
      <c r="U23" s="357"/>
      <c r="V23" s="357"/>
      <c r="W23" s="357"/>
      <c r="X23" s="357"/>
      <c r="Y23" s="357"/>
      <c r="Z23" s="357"/>
      <c r="AA23" s="357"/>
      <c r="AB23" s="357"/>
      <c r="AC23" s="358"/>
      <c r="AD23" s="271"/>
    </row>
    <row r="24" spans="1:33" s="272" customFormat="1" ht="20.100000000000001" hidden="1" customHeight="1" x14ac:dyDescent="0.2">
      <c r="A24" s="349" t="str">
        <f t="shared" si="4"/>
        <v>I -4</v>
      </c>
      <c r="B24" s="350">
        <v>1</v>
      </c>
      <c r="C24" s="351">
        <v>4</v>
      </c>
      <c r="D24" s="352" t="str">
        <f>CONCATENATE(Sprache!$B$33,"-",Sprache!$B$25," ",ROMAN(B24)," - ",Sprache!$B$35," ",C24)</f>
        <v>IK-Teilprojekt I - AG 4</v>
      </c>
      <c r="E24" s="353"/>
      <c r="F24" s="354" t="str">
        <f>IF(E$21&lt;&gt;"",IF(Anzahl_AG=1,E$21,CONCATENATE(E$21," - ",P$6)),"")</f>
        <v>Investitionskosten - Auftraggeber 4</v>
      </c>
      <c r="G24" s="355">
        <f t="shared" si="5"/>
        <v>0</v>
      </c>
      <c r="H24" s="355">
        <f t="shared" si="6"/>
        <v>0</v>
      </c>
      <c r="I24" s="355">
        <f t="shared" si="7"/>
        <v>0</v>
      </c>
      <c r="J24" s="356"/>
      <c r="K24" s="357"/>
      <c r="L24" s="357"/>
      <c r="M24" s="357"/>
      <c r="N24" s="357"/>
      <c r="O24" s="357"/>
      <c r="P24" s="357">
        <f>IF(IK_1_AG_4!$S$13&lt;&gt;"",IK_1_AG_4!$S$13,"")</f>
        <v>0</v>
      </c>
      <c r="Q24" s="357">
        <f>IF(IK_1_AG_4!$T$13&lt;&gt;"",IK_1_AG_4!$T$13,"")</f>
        <v>0</v>
      </c>
      <c r="R24" s="357"/>
      <c r="S24" s="357"/>
      <c r="T24" s="357"/>
      <c r="U24" s="357"/>
      <c r="V24" s="357"/>
      <c r="W24" s="357"/>
      <c r="X24" s="357"/>
      <c r="Y24" s="357"/>
      <c r="Z24" s="357"/>
      <c r="AA24" s="357"/>
      <c r="AB24" s="357"/>
      <c r="AC24" s="358"/>
      <c r="AD24" s="271"/>
    </row>
    <row r="25" spans="1:33" s="272" customFormat="1" ht="20.100000000000001" hidden="1" customHeight="1" x14ac:dyDescent="0.2">
      <c r="A25" s="349" t="str">
        <f t="shared" si="4"/>
        <v>I -5</v>
      </c>
      <c r="B25" s="350">
        <v>1</v>
      </c>
      <c r="C25" s="351">
        <v>5</v>
      </c>
      <c r="D25" s="352" t="str">
        <f>CONCATENATE(Sprache!$B$33,"-",Sprache!$B$25," ",ROMAN(B25)," - ",Sprache!$B$35," ",C25)</f>
        <v>IK-Teilprojekt I - AG 5</v>
      </c>
      <c r="E25" s="353"/>
      <c r="F25" s="354" t="str">
        <f>IF(E$21&lt;&gt;"",IF(Anzahl_AG=1,E$21,CONCATENATE(E$21," - ",R$6)),"")</f>
        <v>Investitionskosten - Auftraggeber 5</v>
      </c>
      <c r="G25" s="355">
        <f t="shared" si="5"/>
        <v>0</v>
      </c>
      <c r="H25" s="355">
        <f t="shared" si="6"/>
        <v>0</v>
      </c>
      <c r="I25" s="355">
        <f t="shared" si="7"/>
        <v>0</v>
      </c>
      <c r="J25" s="356"/>
      <c r="K25" s="357"/>
      <c r="L25" s="357"/>
      <c r="M25" s="357"/>
      <c r="N25" s="357"/>
      <c r="O25" s="357"/>
      <c r="P25" s="357"/>
      <c r="Q25" s="357"/>
      <c r="R25" s="357">
        <f>IF(IK_1_AG_5!$S$13&lt;&gt;"",IK_1_AG_5!$S$13,"")</f>
        <v>0</v>
      </c>
      <c r="S25" s="357">
        <f>IF(IK_1_AG_5!$T$13&lt;&gt;"",IK_1_AG_5!$T$13,"")</f>
        <v>0</v>
      </c>
      <c r="T25" s="357"/>
      <c r="U25" s="357"/>
      <c r="V25" s="357"/>
      <c r="W25" s="357"/>
      <c r="X25" s="357"/>
      <c r="Y25" s="357"/>
      <c r="Z25" s="357"/>
      <c r="AA25" s="357"/>
      <c r="AB25" s="357"/>
      <c r="AC25" s="358"/>
      <c r="AD25" s="271"/>
    </row>
    <row r="26" spans="1:33" s="272" customFormat="1" ht="20.100000000000001" hidden="1" customHeight="1" x14ac:dyDescent="0.2">
      <c r="A26" s="349" t="str">
        <f t="shared" si="4"/>
        <v>I -6</v>
      </c>
      <c r="B26" s="350">
        <v>1</v>
      </c>
      <c r="C26" s="351">
        <v>6</v>
      </c>
      <c r="D26" s="352" t="str">
        <f>CONCATENATE(Sprache!$B$33,"-",Sprache!$B$25," ",ROMAN(B26)," - ",Sprache!$B$35," ",C26)</f>
        <v>IK-Teilprojekt I - AG 6</v>
      </c>
      <c r="E26" s="353"/>
      <c r="F26" s="354" t="str">
        <f>IF(E$21&lt;&gt;"",IF(Anzahl_AG=1,E$21,CONCATENATE(E$21," - ",T$6)),"")</f>
        <v>Investitionskosten - Auftraggeber 6</v>
      </c>
      <c r="G26" s="355">
        <f t="shared" si="5"/>
        <v>0</v>
      </c>
      <c r="H26" s="355">
        <f t="shared" si="6"/>
        <v>0</v>
      </c>
      <c r="I26" s="355">
        <f t="shared" si="7"/>
        <v>0</v>
      </c>
      <c r="J26" s="356"/>
      <c r="K26" s="357"/>
      <c r="L26" s="357"/>
      <c r="M26" s="357"/>
      <c r="N26" s="357"/>
      <c r="O26" s="357"/>
      <c r="P26" s="357"/>
      <c r="Q26" s="357"/>
      <c r="R26" s="357"/>
      <c r="S26" s="357"/>
      <c r="T26" s="357">
        <f>IF(IK_1_AG_6!$S$13&lt;&gt;"",IK_1_AG_6!$S$13,"")</f>
        <v>0</v>
      </c>
      <c r="U26" s="357">
        <f>IF(IK_1_AG_6!$T$13&lt;&gt;"",IK_1_AG_6!$T$13,"")</f>
        <v>0</v>
      </c>
      <c r="V26" s="357"/>
      <c r="W26" s="357"/>
      <c r="X26" s="357"/>
      <c r="Y26" s="357"/>
      <c r="Z26" s="357"/>
      <c r="AA26" s="357"/>
      <c r="AB26" s="357"/>
      <c r="AC26" s="358"/>
      <c r="AD26" s="271"/>
    </row>
    <row r="27" spans="1:33" s="272" customFormat="1" ht="20.100000000000001" hidden="1" customHeight="1" x14ac:dyDescent="0.2">
      <c r="A27" s="349" t="str">
        <f t="shared" si="4"/>
        <v>I -7</v>
      </c>
      <c r="B27" s="350">
        <v>1</v>
      </c>
      <c r="C27" s="351">
        <v>7</v>
      </c>
      <c r="D27" s="352" t="str">
        <f>CONCATENATE(Sprache!$B$33,"-",Sprache!$B$25," ",ROMAN(B27)," - ",Sprache!$B$35," ",C27)</f>
        <v>IK-Teilprojekt I - AG 7</v>
      </c>
      <c r="E27" s="353"/>
      <c r="F27" s="354" t="str">
        <f>IF(E$21&lt;&gt;"",IF(Anzahl_AG=1,E$21,CONCATENATE(E$21," - ",V$6)),"")</f>
        <v>Investitionskosten - Auftraggeber 7</v>
      </c>
      <c r="G27" s="355">
        <f t="shared" si="5"/>
        <v>0</v>
      </c>
      <c r="H27" s="355">
        <f t="shared" si="6"/>
        <v>0</v>
      </c>
      <c r="I27" s="355">
        <f t="shared" si="7"/>
        <v>0</v>
      </c>
      <c r="J27" s="356"/>
      <c r="K27" s="357"/>
      <c r="L27" s="357"/>
      <c r="M27" s="357"/>
      <c r="N27" s="357"/>
      <c r="O27" s="357"/>
      <c r="P27" s="357"/>
      <c r="Q27" s="357"/>
      <c r="R27" s="357"/>
      <c r="S27" s="357"/>
      <c r="T27" s="357"/>
      <c r="U27" s="357"/>
      <c r="V27" s="357">
        <f>IF(IK_1_AG_7!$S$13&lt;&gt;"",IK_1_AG_7!$S$13,"")</f>
        <v>0</v>
      </c>
      <c r="W27" s="357">
        <f>IF(IK_1_AG_7!$T$13&lt;&gt;"",IK_1_AG_7!$T$13,"")</f>
        <v>0</v>
      </c>
      <c r="X27" s="357"/>
      <c r="Y27" s="357"/>
      <c r="Z27" s="357"/>
      <c r="AA27" s="357"/>
      <c r="AB27" s="357"/>
      <c r="AC27" s="358"/>
      <c r="AD27" s="271"/>
    </row>
    <row r="28" spans="1:33" s="272" customFormat="1" ht="20.100000000000001" hidden="1" customHeight="1" x14ac:dyDescent="0.2">
      <c r="A28" s="349" t="str">
        <f t="shared" si="4"/>
        <v>I -8</v>
      </c>
      <c r="B28" s="350">
        <v>1</v>
      </c>
      <c r="C28" s="351">
        <v>8</v>
      </c>
      <c r="D28" s="352" t="str">
        <f>CONCATENATE(Sprache!$B$33,"-",Sprache!$B$25," ",ROMAN(B28)," - ",Sprache!$B$35," ",C28)</f>
        <v>IK-Teilprojekt I - AG 8</v>
      </c>
      <c r="E28" s="353"/>
      <c r="F28" s="354" t="str">
        <f>IF(E$21&lt;&gt;"",IF(Anzahl_AG=1,E$21,CONCATENATE(E$21," - ",X$6)),"")</f>
        <v>Investitionskosten - Auftraggeber 8</v>
      </c>
      <c r="G28" s="355">
        <f t="shared" si="5"/>
        <v>0</v>
      </c>
      <c r="H28" s="355">
        <f t="shared" si="6"/>
        <v>0</v>
      </c>
      <c r="I28" s="355">
        <f t="shared" si="7"/>
        <v>0</v>
      </c>
      <c r="J28" s="356"/>
      <c r="K28" s="357"/>
      <c r="L28" s="357"/>
      <c r="M28" s="357"/>
      <c r="N28" s="357"/>
      <c r="O28" s="357"/>
      <c r="P28" s="357"/>
      <c r="Q28" s="357"/>
      <c r="R28" s="357"/>
      <c r="S28" s="357"/>
      <c r="T28" s="357"/>
      <c r="U28" s="357"/>
      <c r="V28" s="357"/>
      <c r="W28" s="357"/>
      <c r="X28" s="357">
        <f>IF(IK_1_AG_8!$S$13&lt;&gt;"",IK_1_AG_8!$S$13,"")</f>
        <v>0</v>
      </c>
      <c r="Y28" s="357">
        <f>IF(IK_1_AG_8!$T$13&lt;&gt;"",IK_1_AG_8!$T$13,"")</f>
        <v>0</v>
      </c>
      <c r="Z28" s="357"/>
      <c r="AA28" s="357"/>
      <c r="AB28" s="357"/>
      <c r="AC28" s="358"/>
      <c r="AD28" s="271"/>
    </row>
    <row r="29" spans="1:33" s="272" customFormat="1" ht="20.100000000000001" hidden="1" customHeight="1" x14ac:dyDescent="0.2">
      <c r="A29" s="349" t="str">
        <f t="shared" si="4"/>
        <v>I -9</v>
      </c>
      <c r="B29" s="350">
        <v>1</v>
      </c>
      <c r="C29" s="351">
        <v>9</v>
      </c>
      <c r="D29" s="352" t="str">
        <f>CONCATENATE(Sprache!$B$33,"-",Sprache!$B$25," ",ROMAN(B29)," - ",Sprache!$B$35," ",C29)</f>
        <v>IK-Teilprojekt I - AG 9</v>
      </c>
      <c r="E29" s="353"/>
      <c r="F29" s="354" t="str">
        <f>IF(E$21&lt;&gt;"",IF(Anzahl_AG=1,E$21,CONCATENATE(E$21," - ",Z$6)),"")</f>
        <v>Investitionskosten - Auftraggeber 9</v>
      </c>
      <c r="G29" s="355">
        <f t="shared" si="5"/>
        <v>0</v>
      </c>
      <c r="H29" s="355">
        <f t="shared" si="6"/>
        <v>0</v>
      </c>
      <c r="I29" s="355">
        <f t="shared" si="7"/>
        <v>0</v>
      </c>
      <c r="J29" s="356"/>
      <c r="K29" s="357"/>
      <c r="L29" s="357"/>
      <c r="M29" s="357"/>
      <c r="N29" s="357"/>
      <c r="O29" s="357"/>
      <c r="P29" s="357"/>
      <c r="Q29" s="357"/>
      <c r="R29" s="357"/>
      <c r="S29" s="357"/>
      <c r="T29" s="357"/>
      <c r="U29" s="357"/>
      <c r="V29" s="357"/>
      <c r="W29" s="357"/>
      <c r="X29" s="357"/>
      <c r="Y29" s="357"/>
      <c r="Z29" s="357">
        <f>IF(IK_1_AG_9!$S$13&lt;&gt;"",IK_1_AG_9!$S$13,"")</f>
        <v>0</v>
      </c>
      <c r="AA29" s="357">
        <f>IF(IK_1_AG_9!$T$13&lt;&gt;"",IK_1_AG_9!$T$13,"")</f>
        <v>0</v>
      </c>
      <c r="AB29" s="357"/>
      <c r="AC29" s="358"/>
      <c r="AD29" s="271"/>
    </row>
    <row r="30" spans="1:33" s="272" customFormat="1" ht="20.100000000000001" hidden="1" customHeight="1" x14ac:dyDescent="0.2">
      <c r="A30" s="349" t="str">
        <f t="shared" si="4"/>
        <v>I -10</v>
      </c>
      <c r="B30" s="350">
        <v>1</v>
      </c>
      <c r="C30" s="351">
        <v>10</v>
      </c>
      <c r="D30" s="352" t="str">
        <f>CONCATENATE(Sprache!$B$33,"-",Sprache!$B$25," ",ROMAN(B30)," - ",Sprache!$B$35," ",C30)</f>
        <v>IK-Teilprojekt I - AG 10</v>
      </c>
      <c r="E30" s="353"/>
      <c r="F30" s="354" t="str">
        <f>IF(E$21&lt;&gt;"",IF(Anzahl_AG=1,E$21,CONCATENATE(E$21," - ",AB$6)),"")</f>
        <v>Investitionskosten - Auftraggeber 10</v>
      </c>
      <c r="G30" s="355">
        <f t="shared" si="5"/>
        <v>0</v>
      </c>
      <c r="H30" s="355">
        <f t="shared" si="6"/>
        <v>0</v>
      </c>
      <c r="I30" s="355">
        <f t="shared" si="7"/>
        <v>0</v>
      </c>
      <c r="J30" s="356"/>
      <c r="K30" s="357"/>
      <c r="L30" s="357"/>
      <c r="M30" s="357"/>
      <c r="N30" s="357"/>
      <c r="O30" s="357"/>
      <c r="P30" s="357"/>
      <c r="Q30" s="357"/>
      <c r="R30" s="357"/>
      <c r="S30" s="357"/>
      <c r="T30" s="357"/>
      <c r="U30" s="357"/>
      <c r="V30" s="357"/>
      <c r="W30" s="357"/>
      <c r="X30" s="357"/>
      <c r="Y30" s="357"/>
      <c r="Z30" s="357"/>
      <c r="AA30" s="357"/>
      <c r="AB30" s="357">
        <f>IF(IK_1_AG_10!$S$13&lt;&gt;"",IK_1_AG_10!$S$13,"")</f>
        <v>0</v>
      </c>
      <c r="AC30" s="358">
        <f>IF(IK_1_AG_10!$T$13&lt;&gt;"",IK_1_AG_10!$T$13,"")</f>
        <v>0</v>
      </c>
      <c r="AD30" s="271"/>
    </row>
    <row r="31" spans="1:33" s="272" customFormat="1" ht="20.100000000000001" hidden="1" customHeight="1" x14ac:dyDescent="0.2">
      <c r="A31" s="349" t="str">
        <f>IF(B31&lt;&gt;"",ROMAN(B31) &amp;IF(C31&lt;&gt;""," -" &amp;C31,""),"")</f>
        <v>II -1</v>
      </c>
      <c r="B31" s="350">
        <v>2</v>
      </c>
      <c r="C31" s="351">
        <v>1</v>
      </c>
      <c r="D31" s="352" t="str">
        <f>CONCATENATE(Sprache!$B$33,"-",Sprache!$B$25," ",ROMAN(B31)," - ",Sprache!$B$35," ",C31)</f>
        <v>IK-Teilprojekt II - AG 1</v>
      </c>
      <c r="E31" s="353"/>
      <c r="F31" s="344" t="str">
        <f>IF(E$31&lt;&gt;"",IF(Anzahl_AG=1,E$31,CONCATENATE(E$31," - ",J$6)),"")</f>
        <v/>
      </c>
      <c r="G31" s="355">
        <f t="shared" si="5"/>
        <v>0</v>
      </c>
      <c r="H31" s="355">
        <f t="shared" si="6"/>
        <v>0</v>
      </c>
      <c r="I31" s="355">
        <f t="shared" si="7"/>
        <v>0</v>
      </c>
      <c r="J31" s="356">
        <f>IF(IK_2_AG_1!$S$13&lt;&gt;"",IK_2_AG_1!$S$13,"")</f>
        <v>0</v>
      </c>
      <c r="K31" s="357">
        <f>IF(IK_2_AG_1!$T$13&lt;&gt;"",IK_2_AG_1!$T$13,"")</f>
        <v>0</v>
      </c>
      <c r="L31" s="357"/>
      <c r="M31" s="357"/>
      <c r="N31" s="357"/>
      <c r="O31" s="357"/>
      <c r="P31" s="357"/>
      <c r="Q31" s="357"/>
      <c r="R31" s="357"/>
      <c r="S31" s="357"/>
      <c r="T31" s="357"/>
      <c r="U31" s="357"/>
      <c r="V31" s="357"/>
      <c r="W31" s="357"/>
      <c r="X31" s="357"/>
      <c r="Y31" s="357"/>
      <c r="Z31" s="357"/>
      <c r="AA31" s="357"/>
      <c r="AB31" s="357"/>
      <c r="AC31" s="358"/>
      <c r="AD31" s="271"/>
    </row>
    <row r="32" spans="1:33" s="272" customFormat="1" ht="20.100000000000001" hidden="1" customHeight="1" x14ac:dyDescent="0.2">
      <c r="A32" s="349" t="str">
        <f t="shared" si="4"/>
        <v>II -2</v>
      </c>
      <c r="B32" s="350">
        <v>2</v>
      </c>
      <c r="C32" s="351">
        <v>2</v>
      </c>
      <c r="D32" s="352" t="str">
        <f>CONCATENATE(Sprache!$B$33,"-",Sprache!$B$25," ",ROMAN(B32)," - ",Sprache!$B$35," ",C32)</f>
        <v>IK-Teilprojekt II - AG 2</v>
      </c>
      <c r="E32" s="353"/>
      <c r="F32" s="354" t="str">
        <f>IF(E$31&lt;&gt;"",IF(Anzahl_AG=1,E$31,CONCATENATE(E$31," - ",L$6)),"")</f>
        <v/>
      </c>
      <c r="G32" s="355">
        <f t="shared" si="5"/>
        <v>0</v>
      </c>
      <c r="H32" s="355">
        <f t="shared" si="6"/>
        <v>0</v>
      </c>
      <c r="I32" s="355">
        <f t="shared" si="7"/>
        <v>0</v>
      </c>
      <c r="J32" s="356"/>
      <c r="K32" s="357"/>
      <c r="L32" s="357">
        <f>IF(IK_2_AG_2!$S$13&lt;&gt;"",IK_2_AG_2!$S$13,"")</f>
        <v>0</v>
      </c>
      <c r="M32" s="357">
        <f>IF(IK_2_AG_2!$T$13&lt;&gt;"",IK_2_AG_2!$T$13,"")</f>
        <v>0</v>
      </c>
      <c r="N32" s="357"/>
      <c r="O32" s="357"/>
      <c r="P32" s="357"/>
      <c r="Q32" s="357"/>
      <c r="R32" s="357"/>
      <c r="S32" s="357"/>
      <c r="T32" s="357"/>
      <c r="U32" s="357"/>
      <c r="V32" s="357"/>
      <c r="W32" s="357"/>
      <c r="X32" s="357"/>
      <c r="Y32" s="357"/>
      <c r="Z32" s="357"/>
      <c r="AA32" s="357"/>
      <c r="AB32" s="357"/>
      <c r="AC32" s="358"/>
      <c r="AD32" s="271"/>
    </row>
    <row r="33" spans="1:30" s="272" customFormat="1" ht="20.100000000000001" hidden="1" customHeight="1" x14ac:dyDescent="0.2">
      <c r="A33" s="349" t="str">
        <f t="shared" si="4"/>
        <v>II -3</v>
      </c>
      <c r="B33" s="350">
        <v>2</v>
      </c>
      <c r="C33" s="351">
        <v>3</v>
      </c>
      <c r="D33" s="352" t="str">
        <f>CONCATENATE(Sprache!$B$33,"-",Sprache!$B$25," ",ROMAN(B33)," - ",Sprache!$B$35," ",C33)</f>
        <v>IK-Teilprojekt II - AG 3</v>
      </c>
      <c r="E33" s="353"/>
      <c r="F33" s="354" t="str">
        <f>IF(E$31&lt;&gt;"",IF(Anzahl_AG=1,E$31,CONCATENATE(E$31," - ",N$6)),"")</f>
        <v/>
      </c>
      <c r="G33" s="355">
        <f t="shared" si="5"/>
        <v>0</v>
      </c>
      <c r="H33" s="355">
        <f t="shared" si="6"/>
        <v>0</v>
      </c>
      <c r="I33" s="355">
        <f t="shared" si="7"/>
        <v>0</v>
      </c>
      <c r="J33" s="356"/>
      <c r="K33" s="357"/>
      <c r="L33" s="357"/>
      <c r="M33" s="357"/>
      <c r="N33" s="357">
        <f>IF(IK_2_AG_3!$S$13&lt;&gt;"",IK_2_AG_3!$S$13,"")</f>
        <v>0</v>
      </c>
      <c r="O33" s="357">
        <f>IF(IK_2_AG_3!$T$13&lt;&gt;"",IK_2_AG_3!$T$13,"")</f>
        <v>0</v>
      </c>
      <c r="P33" s="357"/>
      <c r="Q33" s="357"/>
      <c r="R33" s="357"/>
      <c r="S33" s="357"/>
      <c r="T33" s="357"/>
      <c r="U33" s="357"/>
      <c r="V33" s="357"/>
      <c r="W33" s="357"/>
      <c r="X33" s="357"/>
      <c r="Y33" s="357"/>
      <c r="Z33" s="357"/>
      <c r="AA33" s="357"/>
      <c r="AB33" s="357"/>
      <c r="AC33" s="358"/>
      <c r="AD33" s="271"/>
    </row>
    <row r="34" spans="1:30" s="272" customFormat="1" ht="20.100000000000001" hidden="1" customHeight="1" x14ac:dyDescent="0.2">
      <c r="A34" s="349" t="str">
        <f t="shared" si="4"/>
        <v>II -4</v>
      </c>
      <c r="B34" s="350">
        <v>2</v>
      </c>
      <c r="C34" s="351">
        <v>4</v>
      </c>
      <c r="D34" s="352" t="str">
        <f>CONCATENATE(Sprache!$B$33,"-",Sprache!$B$25," ",ROMAN(B34)," - ",Sprache!$B$35," ",C34)</f>
        <v>IK-Teilprojekt II - AG 4</v>
      </c>
      <c r="E34" s="353"/>
      <c r="F34" s="354" t="str">
        <f>IF(E$31&lt;&gt;"",IF(Anzahl_AG=1,E$31,CONCATENATE(E$31," - ",P$6)),"")</f>
        <v/>
      </c>
      <c r="G34" s="355">
        <f t="shared" si="5"/>
        <v>0</v>
      </c>
      <c r="H34" s="355">
        <f t="shared" si="6"/>
        <v>0</v>
      </c>
      <c r="I34" s="355">
        <f t="shared" si="7"/>
        <v>0</v>
      </c>
      <c r="J34" s="356"/>
      <c r="K34" s="357"/>
      <c r="L34" s="357"/>
      <c r="M34" s="357"/>
      <c r="N34" s="357"/>
      <c r="O34" s="357"/>
      <c r="P34" s="357">
        <f>IF(IK_2_AG_4!$S$13&lt;&gt;"",IK_2_AG_4!$S$13,"")</f>
        <v>0</v>
      </c>
      <c r="Q34" s="357">
        <f>IF(IK_2_AG_4!$T$13&lt;&gt;"",IK_2_AG_4!$T$13,"")</f>
        <v>0</v>
      </c>
      <c r="R34" s="357"/>
      <c r="S34" s="357"/>
      <c r="T34" s="357"/>
      <c r="U34" s="357"/>
      <c r="V34" s="357"/>
      <c r="W34" s="357"/>
      <c r="X34" s="357"/>
      <c r="Y34" s="357"/>
      <c r="Z34" s="357"/>
      <c r="AA34" s="357"/>
      <c r="AB34" s="357"/>
      <c r="AC34" s="358"/>
      <c r="AD34" s="271"/>
    </row>
    <row r="35" spans="1:30" s="272" customFormat="1" ht="20.100000000000001" hidden="1" customHeight="1" x14ac:dyDescent="0.2">
      <c r="A35" s="349" t="str">
        <f t="shared" si="4"/>
        <v>II -5</v>
      </c>
      <c r="B35" s="350">
        <v>2</v>
      </c>
      <c r="C35" s="351">
        <v>5</v>
      </c>
      <c r="D35" s="352" t="str">
        <f>CONCATENATE(Sprache!$B$33,"-",Sprache!$B$25," ",ROMAN(B35)," - ",Sprache!$B$35," ",C35)</f>
        <v>IK-Teilprojekt II - AG 5</v>
      </c>
      <c r="E35" s="353"/>
      <c r="F35" s="354" t="str">
        <f>IF(E$31&lt;&gt;"",IF(Anzahl_AG=1,E$31,CONCATENATE(E$31," - ",R$6)),"")</f>
        <v/>
      </c>
      <c r="G35" s="355">
        <f t="shared" si="5"/>
        <v>0</v>
      </c>
      <c r="H35" s="355">
        <f t="shared" si="6"/>
        <v>0</v>
      </c>
      <c r="I35" s="355">
        <f t="shared" si="7"/>
        <v>0</v>
      </c>
      <c r="J35" s="356"/>
      <c r="K35" s="357"/>
      <c r="L35" s="357"/>
      <c r="M35" s="357"/>
      <c r="N35" s="357"/>
      <c r="O35" s="357"/>
      <c r="P35" s="357"/>
      <c r="Q35" s="357"/>
      <c r="R35" s="357">
        <f>IF(IK_2_AG_5!$S$13&lt;&gt;"",IK_2_AG_5!$S$13,"")</f>
        <v>0</v>
      </c>
      <c r="S35" s="357">
        <f>IF(IK_2_AG_5!$T$13&lt;&gt;"",IK_2_AG_5!$T$13,"")</f>
        <v>0</v>
      </c>
      <c r="T35" s="357"/>
      <c r="U35" s="357"/>
      <c r="V35" s="357"/>
      <c r="W35" s="357"/>
      <c r="X35" s="357"/>
      <c r="Y35" s="357"/>
      <c r="Z35" s="357"/>
      <c r="AA35" s="357"/>
      <c r="AB35" s="357"/>
      <c r="AC35" s="358"/>
      <c r="AD35" s="271"/>
    </row>
    <row r="36" spans="1:30" s="272" customFormat="1" ht="20.100000000000001" hidden="1" customHeight="1" x14ac:dyDescent="0.2">
      <c r="A36" s="349" t="str">
        <f t="shared" si="4"/>
        <v>II -6</v>
      </c>
      <c r="B36" s="350">
        <v>2</v>
      </c>
      <c r="C36" s="351">
        <v>6</v>
      </c>
      <c r="D36" s="352" t="str">
        <f>CONCATENATE(Sprache!$B$33,"-",Sprache!$B$25," ",ROMAN(B36)," - ",Sprache!$B$35," ",C36)</f>
        <v>IK-Teilprojekt II - AG 6</v>
      </c>
      <c r="E36" s="353"/>
      <c r="F36" s="354" t="str">
        <f>IF(E$31&lt;&gt;"",IF(Anzahl_AG=1,E$31,CONCATENATE(E$31," - ",T$6)),"")</f>
        <v/>
      </c>
      <c r="G36" s="355">
        <f t="shared" si="5"/>
        <v>0</v>
      </c>
      <c r="H36" s="355">
        <f t="shared" si="6"/>
        <v>0</v>
      </c>
      <c r="I36" s="355">
        <f t="shared" si="7"/>
        <v>0</v>
      </c>
      <c r="J36" s="356"/>
      <c r="K36" s="357"/>
      <c r="L36" s="357"/>
      <c r="M36" s="357"/>
      <c r="N36" s="357"/>
      <c r="O36" s="357"/>
      <c r="P36" s="357"/>
      <c r="Q36" s="357"/>
      <c r="R36" s="357"/>
      <c r="S36" s="357"/>
      <c r="T36" s="357">
        <f>IF(IK_2_AG_6!$S$13&lt;&gt;"",IK_2_AG_6!$S$13,"")</f>
        <v>0</v>
      </c>
      <c r="U36" s="357">
        <f>IF(IK_2_AG_6!$T$13&lt;&gt;"",IK_2_AG_6!$T$13,"")</f>
        <v>0</v>
      </c>
      <c r="V36" s="357"/>
      <c r="W36" s="357"/>
      <c r="X36" s="357"/>
      <c r="Y36" s="357"/>
      <c r="Z36" s="357"/>
      <c r="AA36" s="357"/>
      <c r="AB36" s="357"/>
      <c r="AC36" s="358"/>
      <c r="AD36" s="271"/>
    </row>
    <row r="37" spans="1:30" s="272" customFormat="1" ht="20.100000000000001" hidden="1" customHeight="1" x14ac:dyDescent="0.2">
      <c r="A37" s="349" t="str">
        <f t="shared" si="4"/>
        <v>II -7</v>
      </c>
      <c r="B37" s="350">
        <v>2</v>
      </c>
      <c r="C37" s="351">
        <v>7</v>
      </c>
      <c r="D37" s="352" t="str">
        <f>CONCATENATE(Sprache!$B$33,"-",Sprache!$B$25," ",ROMAN(B37)," - ",Sprache!$B$35," ",C37)</f>
        <v>IK-Teilprojekt II - AG 7</v>
      </c>
      <c r="E37" s="353"/>
      <c r="F37" s="354" t="str">
        <f>IF(E$31&lt;&gt;"",IF(Anzahl_AG=1,E$31,CONCATENATE(E$31," - ",V$6)),"")</f>
        <v/>
      </c>
      <c r="G37" s="355">
        <f t="shared" si="5"/>
        <v>0</v>
      </c>
      <c r="H37" s="355">
        <f t="shared" si="6"/>
        <v>0</v>
      </c>
      <c r="I37" s="355">
        <f t="shared" si="7"/>
        <v>0</v>
      </c>
      <c r="J37" s="356"/>
      <c r="K37" s="357"/>
      <c r="L37" s="357"/>
      <c r="M37" s="357"/>
      <c r="N37" s="357"/>
      <c r="O37" s="357"/>
      <c r="P37" s="357"/>
      <c r="Q37" s="357"/>
      <c r="R37" s="357"/>
      <c r="S37" s="357"/>
      <c r="T37" s="357"/>
      <c r="U37" s="357"/>
      <c r="V37" s="357">
        <f>IF(IK_2_AG_7!$S$13&lt;&gt;"",IK_2_AG_7!$S$13,"")</f>
        <v>0</v>
      </c>
      <c r="W37" s="357">
        <f>IF(IK_2_AG_7!$T$13&lt;&gt;"",IK_2_AG_7!$T$13,"")</f>
        <v>0</v>
      </c>
      <c r="X37" s="357"/>
      <c r="Y37" s="357"/>
      <c r="Z37" s="357"/>
      <c r="AA37" s="357"/>
      <c r="AB37" s="357"/>
      <c r="AC37" s="358"/>
      <c r="AD37" s="271"/>
    </row>
    <row r="38" spans="1:30" s="272" customFormat="1" ht="20.100000000000001" hidden="1" customHeight="1" x14ac:dyDescent="0.2">
      <c r="A38" s="349" t="str">
        <f t="shared" si="4"/>
        <v>II -8</v>
      </c>
      <c r="B38" s="350">
        <v>2</v>
      </c>
      <c r="C38" s="351">
        <v>8</v>
      </c>
      <c r="D38" s="352" t="str">
        <f>CONCATENATE(Sprache!$B$33,"-",Sprache!$B$25," ",ROMAN(B38)," - ",Sprache!$B$35," ",C38)</f>
        <v>IK-Teilprojekt II - AG 8</v>
      </c>
      <c r="E38" s="353"/>
      <c r="F38" s="354" t="str">
        <f>IF(E$31&lt;&gt;"",IF(Anzahl_AG=1,E$31,CONCATENATE(E$31," - ",X$6)),"")</f>
        <v/>
      </c>
      <c r="G38" s="355">
        <f t="shared" si="5"/>
        <v>0</v>
      </c>
      <c r="H38" s="355">
        <f t="shared" si="6"/>
        <v>0</v>
      </c>
      <c r="I38" s="355">
        <f t="shared" si="7"/>
        <v>0</v>
      </c>
      <c r="J38" s="356"/>
      <c r="K38" s="357"/>
      <c r="L38" s="357"/>
      <c r="M38" s="357"/>
      <c r="N38" s="357"/>
      <c r="O38" s="357"/>
      <c r="P38" s="357"/>
      <c r="Q38" s="357"/>
      <c r="R38" s="357"/>
      <c r="S38" s="357"/>
      <c r="T38" s="357"/>
      <c r="U38" s="357"/>
      <c r="V38" s="357"/>
      <c r="W38" s="357"/>
      <c r="X38" s="357">
        <f>IF(IK_2_AG_8!$S$13&lt;&gt;"",IK_2_AG_8!$S$13,"")</f>
        <v>0</v>
      </c>
      <c r="Y38" s="357">
        <f>IF(IK_2_AG_8!$T$13&lt;&gt;"",IK_2_AG_8!$T$13,"")</f>
        <v>0</v>
      </c>
      <c r="Z38" s="357"/>
      <c r="AA38" s="357"/>
      <c r="AB38" s="357"/>
      <c r="AC38" s="358"/>
      <c r="AD38" s="271"/>
    </row>
    <row r="39" spans="1:30" s="272" customFormat="1" ht="20.100000000000001" hidden="1" customHeight="1" x14ac:dyDescent="0.2">
      <c r="A39" s="349" t="str">
        <f t="shared" si="4"/>
        <v>II -9</v>
      </c>
      <c r="B39" s="350">
        <v>2</v>
      </c>
      <c r="C39" s="351">
        <v>9</v>
      </c>
      <c r="D39" s="352" t="str">
        <f>CONCATENATE(Sprache!$B$33,"-",Sprache!$B$25," ",ROMAN(B39)," - ",Sprache!$B$35," ",C39)</f>
        <v>IK-Teilprojekt II - AG 9</v>
      </c>
      <c r="E39" s="353"/>
      <c r="F39" s="354" t="str">
        <f>IF(E$31&lt;&gt;"",IF(Anzahl_AG=1,E$31,CONCATENATE(E$31," - ",Z$6)),"")</f>
        <v/>
      </c>
      <c r="G39" s="355">
        <f t="shared" si="5"/>
        <v>0</v>
      </c>
      <c r="H39" s="355">
        <f t="shared" si="6"/>
        <v>0</v>
      </c>
      <c r="I39" s="355">
        <f t="shared" si="7"/>
        <v>0</v>
      </c>
      <c r="J39" s="356"/>
      <c r="K39" s="357"/>
      <c r="L39" s="357"/>
      <c r="M39" s="357"/>
      <c r="N39" s="357"/>
      <c r="O39" s="357"/>
      <c r="P39" s="357"/>
      <c r="Q39" s="357"/>
      <c r="R39" s="357"/>
      <c r="S39" s="357"/>
      <c r="T39" s="357"/>
      <c r="U39" s="357"/>
      <c r="V39" s="357"/>
      <c r="W39" s="357"/>
      <c r="X39" s="357"/>
      <c r="Y39" s="357"/>
      <c r="Z39" s="357">
        <f>IF(IK_2_AG_9!$S$13&lt;&gt;"",IK_2_AG_9!$S$13,"")</f>
        <v>0</v>
      </c>
      <c r="AA39" s="357">
        <f>IF(IK_2_AG_9!$T$13&lt;&gt;"",IK_2_AG_9!$T$13,"")</f>
        <v>0</v>
      </c>
      <c r="AB39" s="357"/>
      <c r="AC39" s="358"/>
      <c r="AD39" s="271"/>
    </row>
    <row r="40" spans="1:30" s="272" customFormat="1" ht="20.100000000000001" hidden="1" customHeight="1" x14ac:dyDescent="0.2">
      <c r="A40" s="349" t="str">
        <f t="shared" si="4"/>
        <v>II -10</v>
      </c>
      <c r="B40" s="350">
        <v>2</v>
      </c>
      <c r="C40" s="351">
        <v>10</v>
      </c>
      <c r="D40" s="352" t="str">
        <f>CONCATENATE(Sprache!$B$33,"-",Sprache!$B$25," ",ROMAN(B40)," - ",Sprache!$B$35," ",C40)</f>
        <v>IK-Teilprojekt II - AG 10</v>
      </c>
      <c r="E40" s="353"/>
      <c r="F40" s="354" t="str">
        <f>IF(E$31&lt;&gt;"",IF(Anzahl_AG=1,E$31,CONCATENATE(E$31," - ",AB$6)),"")</f>
        <v/>
      </c>
      <c r="G40" s="355">
        <f t="shared" si="5"/>
        <v>0</v>
      </c>
      <c r="H40" s="355">
        <f t="shared" si="6"/>
        <v>0</v>
      </c>
      <c r="I40" s="355">
        <f t="shared" si="7"/>
        <v>0</v>
      </c>
      <c r="J40" s="356"/>
      <c r="K40" s="357"/>
      <c r="L40" s="357"/>
      <c r="M40" s="357"/>
      <c r="N40" s="357"/>
      <c r="O40" s="357"/>
      <c r="P40" s="357"/>
      <c r="Q40" s="357"/>
      <c r="R40" s="357"/>
      <c r="S40" s="357"/>
      <c r="T40" s="357"/>
      <c r="U40" s="357"/>
      <c r="V40" s="357"/>
      <c r="W40" s="357"/>
      <c r="X40" s="357"/>
      <c r="Y40" s="357"/>
      <c r="Z40" s="357"/>
      <c r="AA40" s="357"/>
      <c r="AB40" s="357">
        <f>IF(IK_2_AG_10!$S$13&lt;&gt;"",IK_2_AG_10!$S$13,"")</f>
        <v>0</v>
      </c>
      <c r="AC40" s="358">
        <f>IF(IK_2_AG_10!$T$13&lt;&gt;"",IK_2_AG_10!$T$13,"")</f>
        <v>0</v>
      </c>
      <c r="AD40" s="271"/>
    </row>
    <row r="41" spans="1:30" s="272" customFormat="1" ht="20.100000000000001" hidden="1" customHeight="1" x14ac:dyDescent="0.2">
      <c r="A41" s="349" t="str">
        <f>IF(B41&lt;&gt;"",ROMAN(B41) &amp;IF(C41&lt;&gt;""," -" &amp;C41,""),"")</f>
        <v>III -1</v>
      </c>
      <c r="B41" s="350">
        <v>3</v>
      </c>
      <c r="C41" s="351">
        <v>1</v>
      </c>
      <c r="D41" s="352" t="str">
        <f>CONCATENATE(Sprache!$B$33,"-",Sprache!$B$25," ",ROMAN(B41)," - ",Sprache!$B$35," ",C41)</f>
        <v>IK-Teilprojekt III - AG 1</v>
      </c>
      <c r="E41" s="353"/>
      <c r="F41" s="344" t="str">
        <f>IF(E$41&lt;&gt;"",IF(Anzahl_AG=1,E$41,CONCATENATE(E$41," - ",J$6)),"")</f>
        <v/>
      </c>
      <c r="G41" s="355">
        <f t="shared" si="5"/>
        <v>0</v>
      </c>
      <c r="H41" s="355">
        <f t="shared" si="6"/>
        <v>0</v>
      </c>
      <c r="I41" s="355">
        <f t="shared" si="7"/>
        <v>0</v>
      </c>
      <c r="J41" s="356">
        <f>IF(IK_3_AG_1!$S$13&lt;&gt;"",IK_3_AG_1!$S$13,"")</f>
        <v>0</v>
      </c>
      <c r="K41" s="357">
        <f>IF(IK_3_AG_1!$T$13&lt;&gt;"",IK_3_AG_1!$T$13,"")</f>
        <v>0</v>
      </c>
      <c r="L41" s="357"/>
      <c r="M41" s="357"/>
      <c r="N41" s="357"/>
      <c r="O41" s="357"/>
      <c r="P41" s="357"/>
      <c r="Q41" s="357"/>
      <c r="R41" s="357"/>
      <c r="S41" s="357"/>
      <c r="T41" s="357"/>
      <c r="U41" s="357"/>
      <c r="V41" s="357"/>
      <c r="W41" s="357"/>
      <c r="X41" s="357"/>
      <c r="Y41" s="357"/>
      <c r="Z41" s="357"/>
      <c r="AA41" s="357"/>
      <c r="AB41" s="357"/>
      <c r="AC41" s="358"/>
      <c r="AD41" s="271"/>
    </row>
    <row r="42" spans="1:30" s="272" customFormat="1" ht="20.100000000000001" hidden="1" customHeight="1" x14ac:dyDescent="0.2">
      <c r="A42" s="349" t="str">
        <f t="shared" si="4"/>
        <v>III -2</v>
      </c>
      <c r="B42" s="350">
        <v>3</v>
      </c>
      <c r="C42" s="351">
        <v>2</v>
      </c>
      <c r="D42" s="352" t="str">
        <f>CONCATENATE(Sprache!$B$33,"-",Sprache!$B$25," ",ROMAN(B42)," - ",Sprache!$B$35," ",C42)</f>
        <v>IK-Teilprojekt III - AG 2</v>
      </c>
      <c r="E42" s="353"/>
      <c r="F42" s="354" t="str">
        <f>IF(E$41&lt;&gt;"",IF(Anzahl_AG=1,E$41,CONCATENATE(E$41," - ",L$6)),"")</f>
        <v/>
      </c>
      <c r="G42" s="355">
        <f t="shared" si="5"/>
        <v>0</v>
      </c>
      <c r="H42" s="355">
        <f t="shared" si="6"/>
        <v>0</v>
      </c>
      <c r="I42" s="355">
        <f t="shared" si="7"/>
        <v>0</v>
      </c>
      <c r="J42" s="356"/>
      <c r="K42" s="357"/>
      <c r="L42" s="357">
        <f>IF(IK_3_AG_2!$S$13&lt;&gt;"",IK_3_AG_2!$S$13,"")</f>
        <v>0</v>
      </c>
      <c r="M42" s="357">
        <f>IF(IK_3_AG_2!$T$13&lt;&gt;"",IK_3_AG_2!$T$13,"")</f>
        <v>0</v>
      </c>
      <c r="N42" s="357"/>
      <c r="O42" s="357"/>
      <c r="P42" s="357"/>
      <c r="Q42" s="357"/>
      <c r="R42" s="357"/>
      <c r="S42" s="357"/>
      <c r="T42" s="357"/>
      <c r="U42" s="357"/>
      <c r="V42" s="357"/>
      <c r="W42" s="357"/>
      <c r="X42" s="357"/>
      <c r="Y42" s="357"/>
      <c r="Z42" s="357"/>
      <c r="AA42" s="357"/>
      <c r="AB42" s="357"/>
      <c r="AC42" s="358"/>
      <c r="AD42" s="271"/>
    </row>
    <row r="43" spans="1:30" s="272" customFormat="1" ht="20.100000000000001" hidden="1" customHeight="1" x14ac:dyDescent="0.2">
      <c r="A43" s="349" t="str">
        <f t="shared" si="4"/>
        <v>III -3</v>
      </c>
      <c r="B43" s="350">
        <v>3</v>
      </c>
      <c r="C43" s="351">
        <v>3</v>
      </c>
      <c r="D43" s="352" t="str">
        <f>CONCATENATE(Sprache!$B$33,"-",Sprache!$B$25," ",ROMAN(B43)," - ",Sprache!$B$35," ",C43)</f>
        <v>IK-Teilprojekt III - AG 3</v>
      </c>
      <c r="E43" s="353"/>
      <c r="F43" s="354" t="str">
        <f>IF(E$41&lt;&gt;"",IF(Anzahl_AG=1,E$41,CONCATENATE(E$41," - ",N$6)),"")</f>
        <v/>
      </c>
      <c r="G43" s="355">
        <f t="shared" si="5"/>
        <v>0</v>
      </c>
      <c r="H43" s="355">
        <f t="shared" si="6"/>
        <v>0</v>
      </c>
      <c r="I43" s="355">
        <f t="shared" si="7"/>
        <v>0</v>
      </c>
      <c r="J43" s="356"/>
      <c r="K43" s="357"/>
      <c r="L43" s="357"/>
      <c r="M43" s="357"/>
      <c r="N43" s="357">
        <f>IF(IK_3_AG_3!$S$13&lt;&gt;"",IK_3_AG_3!$S$13,"")</f>
        <v>0</v>
      </c>
      <c r="O43" s="357">
        <f>IF(IK_3_AG_3!$T$13&lt;&gt;"",IK_3_AG_3!$T$13,"")</f>
        <v>0</v>
      </c>
      <c r="P43" s="357"/>
      <c r="Q43" s="357"/>
      <c r="R43" s="357"/>
      <c r="S43" s="357"/>
      <c r="T43" s="357"/>
      <c r="U43" s="357"/>
      <c r="V43" s="357"/>
      <c r="W43" s="357"/>
      <c r="X43" s="357"/>
      <c r="Y43" s="357"/>
      <c r="Z43" s="357"/>
      <c r="AA43" s="357"/>
      <c r="AB43" s="357"/>
      <c r="AC43" s="358"/>
      <c r="AD43" s="271"/>
    </row>
    <row r="44" spans="1:30" s="272" customFormat="1" ht="20.100000000000001" hidden="1" customHeight="1" x14ac:dyDescent="0.2">
      <c r="A44" s="349" t="str">
        <f t="shared" si="4"/>
        <v>III -4</v>
      </c>
      <c r="B44" s="350">
        <v>3</v>
      </c>
      <c r="C44" s="351">
        <v>4</v>
      </c>
      <c r="D44" s="352" t="str">
        <f>CONCATENATE(Sprache!$B$33,"-",Sprache!$B$25," ",ROMAN(B44)," - ",Sprache!$B$35," ",C44)</f>
        <v>IK-Teilprojekt III - AG 4</v>
      </c>
      <c r="E44" s="353"/>
      <c r="F44" s="354" t="str">
        <f>IF(E$41&lt;&gt;"",IF(Anzahl_AG=1,E$41,CONCATENATE(E$41," - ",P$6)),"")</f>
        <v/>
      </c>
      <c r="G44" s="355">
        <f t="shared" si="5"/>
        <v>0</v>
      </c>
      <c r="H44" s="355">
        <f t="shared" si="6"/>
        <v>0</v>
      </c>
      <c r="I44" s="355">
        <f t="shared" si="7"/>
        <v>0</v>
      </c>
      <c r="J44" s="356"/>
      <c r="K44" s="357"/>
      <c r="L44" s="357"/>
      <c r="M44" s="357"/>
      <c r="N44" s="357"/>
      <c r="O44" s="357"/>
      <c r="P44" s="357">
        <f>IF(IK_3_AG_4!$S$13&lt;&gt;"",IK_3_AG_4!$S$13,"")</f>
        <v>0</v>
      </c>
      <c r="Q44" s="357">
        <f>IF(IK_3_AG_4!$T$13&lt;&gt;"",IK_3_AG_4!$T$13,"")</f>
        <v>0</v>
      </c>
      <c r="R44" s="357"/>
      <c r="S44" s="357"/>
      <c r="T44" s="357"/>
      <c r="U44" s="357"/>
      <c r="V44" s="357"/>
      <c r="W44" s="357"/>
      <c r="X44" s="357"/>
      <c r="Y44" s="357"/>
      <c r="Z44" s="357"/>
      <c r="AA44" s="357"/>
      <c r="AB44" s="357"/>
      <c r="AC44" s="358"/>
      <c r="AD44" s="271"/>
    </row>
    <row r="45" spans="1:30" s="272" customFormat="1" ht="20.100000000000001" hidden="1" customHeight="1" x14ac:dyDescent="0.2">
      <c r="A45" s="349" t="str">
        <f t="shared" si="4"/>
        <v>III -5</v>
      </c>
      <c r="B45" s="350">
        <v>3</v>
      </c>
      <c r="C45" s="351">
        <v>5</v>
      </c>
      <c r="D45" s="352" t="str">
        <f>CONCATENATE(Sprache!$B$33,"-",Sprache!$B$25," ",ROMAN(B45)," - ",Sprache!$B$35," ",C45)</f>
        <v>IK-Teilprojekt III - AG 5</v>
      </c>
      <c r="E45" s="353"/>
      <c r="F45" s="354" t="str">
        <f>IF(E$41&lt;&gt;"",IF(Anzahl_AG=1,E$41,CONCATENATE(E$41," - ",R$6)),"")</f>
        <v/>
      </c>
      <c r="G45" s="355">
        <f t="shared" si="5"/>
        <v>0</v>
      </c>
      <c r="H45" s="355">
        <f t="shared" si="6"/>
        <v>0</v>
      </c>
      <c r="I45" s="355">
        <f t="shared" si="7"/>
        <v>0</v>
      </c>
      <c r="J45" s="356"/>
      <c r="K45" s="357"/>
      <c r="L45" s="357"/>
      <c r="M45" s="357"/>
      <c r="N45" s="357"/>
      <c r="O45" s="357"/>
      <c r="P45" s="357"/>
      <c r="Q45" s="357"/>
      <c r="R45" s="357">
        <f>IF(IK_3_AG_5!$S$13&lt;&gt;"",IK_3_AG_5!$S$13,"")</f>
        <v>0</v>
      </c>
      <c r="S45" s="357">
        <f>IF(IK_3_AG_5!$T$13&lt;&gt;"",IK_3_AG_5!$T$13,"")</f>
        <v>0</v>
      </c>
      <c r="T45" s="357"/>
      <c r="U45" s="357"/>
      <c r="V45" s="357"/>
      <c r="W45" s="357"/>
      <c r="X45" s="357"/>
      <c r="Y45" s="357"/>
      <c r="Z45" s="357"/>
      <c r="AA45" s="357"/>
      <c r="AB45" s="357"/>
      <c r="AC45" s="358"/>
      <c r="AD45" s="271"/>
    </row>
    <row r="46" spans="1:30" s="272" customFormat="1" ht="20.100000000000001" hidden="1" customHeight="1" x14ac:dyDescent="0.2">
      <c r="A46" s="349" t="str">
        <f t="shared" si="4"/>
        <v>III -6</v>
      </c>
      <c r="B46" s="350">
        <v>3</v>
      </c>
      <c r="C46" s="351">
        <v>6</v>
      </c>
      <c r="D46" s="352" t="str">
        <f>CONCATENATE(Sprache!$B$33,"-",Sprache!$B$25," ",ROMAN(B46)," - ",Sprache!$B$35," ",C46)</f>
        <v>IK-Teilprojekt III - AG 6</v>
      </c>
      <c r="E46" s="353"/>
      <c r="F46" s="354" t="str">
        <f>IF(E$41&lt;&gt;"",IF(Anzahl_AG=1,E$41,CONCATENATE(E$41," - ",T$6)),"")</f>
        <v/>
      </c>
      <c r="G46" s="355">
        <f t="shared" si="5"/>
        <v>0</v>
      </c>
      <c r="H46" s="355">
        <f t="shared" si="6"/>
        <v>0</v>
      </c>
      <c r="I46" s="355">
        <f t="shared" si="7"/>
        <v>0</v>
      </c>
      <c r="J46" s="356"/>
      <c r="K46" s="357"/>
      <c r="L46" s="357"/>
      <c r="M46" s="357"/>
      <c r="N46" s="357"/>
      <c r="O46" s="357"/>
      <c r="P46" s="357"/>
      <c r="Q46" s="357"/>
      <c r="R46" s="357"/>
      <c r="S46" s="357"/>
      <c r="T46" s="357">
        <f>IF(IK_3_AG_6!$S$13&lt;&gt;"",IK_3_AG_6!$S$13,"")</f>
        <v>0</v>
      </c>
      <c r="U46" s="357">
        <f>IF(IK_3_AG_6!$T$13&lt;&gt;"",IK_3_AG_6!$T$13,"")</f>
        <v>0</v>
      </c>
      <c r="V46" s="357"/>
      <c r="W46" s="357"/>
      <c r="X46" s="357"/>
      <c r="Y46" s="357"/>
      <c r="Z46" s="357"/>
      <c r="AA46" s="357"/>
      <c r="AB46" s="357"/>
      <c r="AC46" s="358"/>
      <c r="AD46" s="271"/>
    </row>
    <row r="47" spans="1:30" s="272" customFormat="1" ht="20.100000000000001" hidden="1" customHeight="1" x14ac:dyDescent="0.2">
      <c r="A47" s="349" t="str">
        <f t="shared" si="4"/>
        <v>III -7</v>
      </c>
      <c r="B47" s="350">
        <v>3</v>
      </c>
      <c r="C47" s="351">
        <v>7</v>
      </c>
      <c r="D47" s="352" t="str">
        <f>CONCATENATE(Sprache!$B$33,"-",Sprache!$B$25," ",ROMAN(B47)," - ",Sprache!$B$35," ",C47)</f>
        <v>IK-Teilprojekt III - AG 7</v>
      </c>
      <c r="E47" s="353"/>
      <c r="F47" s="354" t="str">
        <f>IF(E$41&lt;&gt;"",IF(Anzahl_AG=1,E$41,CONCATENATE(E$41," - ",V$6)),"")</f>
        <v/>
      </c>
      <c r="G47" s="355">
        <f t="shared" si="5"/>
        <v>0</v>
      </c>
      <c r="H47" s="355">
        <f t="shared" si="6"/>
        <v>0</v>
      </c>
      <c r="I47" s="355">
        <f t="shared" si="7"/>
        <v>0</v>
      </c>
      <c r="J47" s="356"/>
      <c r="K47" s="357"/>
      <c r="L47" s="357"/>
      <c r="M47" s="357"/>
      <c r="N47" s="357"/>
      <c r="O47" s="357"/>
      <c r="P47" s="357"/>
      <c r="Q47" s="357"/>
      <c r="R47" s="357"/>
      <c r="S47" s="357"/>
      <c r="T47" s="357"/>
      <c r="U47" s="357"/>
      <c r="V47" s="357">
        <f>IF(IK_3_AG_7!$S$13&lt;&gt;"",IK_3_AG_7!$S$13,"")</f>
        <v>0</v>
      </c>
      <c r="W47" s="357">
        <f>IF(IK_3_AG_7!$T$13&lt;&gt;"",IK_3_AG_7!$T$13,"")</f>
        <v>0</v>
      </c>
      <c r="X47" s="357"/>
      <c r="Y47" s="357"/>
      <c r="Z47" s="357"/>
      <c r="AA47" s="357"/>
      <c r="AB47" s="357"/>
      <c r="AC47" s="358"/>
      <c r="AD47" s="271"/>
    </row>
    <row r="48" spans="1:30" s="272" customFormat="1" ht="20.100000000000001" hidden="1" customHeight="1" x14ac:dyDescent="0.2">
      <c r="A48" s="349" t="str">
        <f t="shared" si="4"/>
        <v>III -8</v>
      </c>
      <c r="B48" s="350">
        <v>3</v>
      </c>
      <c r="C48" s="351">
        <v>8</v>
      </c>
      <c r="D48" s="352" t="str">
        <f>CONCATENATE(Sprache!$B$33,"-",Sprache!$B$25," ",ROMAN(B48)," - ",Sprache!$B$35," ",C48)</f>
        <v>IK-Teilprojekt III - AG 8</v>
      </c>
      <c r="E48" s="353"/>
      <c r="F48" s="354" t="str">
        <f>IF(E$41&lt;&gt;"",IF(Anzahl_AG=1,E$41,CONCATENATE(E$41," - ",X$6)),"")</f>
        <v/>
      </c>
      <c r="G48" s="355">
        <f t="shared" si="5"/>
        <v>0</v>
      </c>
      <c r="H48" s="355">
        <f t="shared" si="6"/>
        <v>0</v>
      </c>
      <c r="I48" s="355">
        <f t="shared" si="7"/>
        <v>0</v>
      </c>
      <c r="J48" s="356"/>
      <c r="K48" s="357"/>
      <c r="L48" s="357"/>
      <c r="M48" s="357"/>
      <c r="N48" s="357"/>
      <c r="O48" s="357"/>
      <c r="P48" s="357"/>
      <c r="Q48" s="357"/>
      <c r="R48" s="357"/>
      <c r="S48" s="357"/>
      <c r="T48" s="357"/>
      <c r="U48" s="357"/>
      <c r="V48" s="357"/>
      <c r="W48" s="357"/>
      <c r="X48" s="357">
        <f>IF(IK_3_AG_8!$S$13&lt;&gt;"",IK_3_AG_8!$S$13,"")</f>
        <v>0</v>
      </c>
      <c r="Y48" s="357">
        <f>IF(IK_3_AG_8!$T$13&lt;&gt;"",IK_3_AG_8!$T$13,"")</f>
        <v>0</v>
      </c>
      <c r="Z48" s="357"/>
      <c r="AA48" s="357"/>
      <c r="AB48" s="357"/>
      <c r="AC48" s="358"/>
      <c r="AD48" s="271"/>
    </row>
    <row r="49" spans="1:30" s="272" customFormat="1" ht="20.100000000000001" hidden="1" customHeight="1" x14ac:dyDescent="0.2">
      <c r="A49" s="349" t="str">
        <f t="shared" si="4"/>
        <v>III -9</v>
      </c>
      <c r="B49" s="350">
        <v>3</v>
      </c>
      <c r="C49" s="351">
        <v>9</v>
      </c>
      <c r="D49" s="352" t="str">
        <f>CONCATENATE(Sprache!$B$33,"-",Sprache!$B$25," ",ROMAN(B49)," - ",Sprache!$B$35," ",C49)</f>
        <v>IK-Teilprojekt III - AG 9</v>
      </c>
      <c r="E49" s="353"/>
      <c r="F49" s="354" t="str">
        <f>IF(E$41&lt;&gt;"",IF(Anzahl_AG=1,E$41,CONCATENATE(E$41," - ",Z$6)),"")</f>
        <v/>
      </c>
      <c r="G49" s="355">
        <f t="shared" si="5"/>
        <v>0</v>
      </c>
      <c r="H49" s="355">
        <f t="shared" si="6"/>
        <v>0</v>
      </c>
      <c r="I49" s="355">
        <f t="shared" si="7"/>
        <v>0</v>
      </c>
      <c r="J49" s="356"/>
      <c r="K49" s="357"/>
      <c r="L49" s="357"/>
      <c r="M49" s="357"/>
      <c r="N49" s="357"/>
      <c r="O49" s="357"/>
      <c r="P49" s="357"/>
      <c r="Q49" s="357"/>
      <c r="R49" s="357"/>
      <c r="S49" s="357"/>
      <c r="T49" s="357"/>
      <c r="U49" s="357"/>
      <c r="V49" s="357"/>
      <c r="W49" s="357"/>
      <c r="X49" s="357"/>
      <c r="Y49" s="357"/>
      <c r="Z49" s="357">
        <f>IF(IK_3_AG_9!$S$13&lt;&gt;"",IK_3_AG_9!$S$13,"")</f>
        <v>0</v>
      </c>
      <c r="AA49" s="357">
        <f>IF(IK_3_AG_9!$T$13&lt;&gt;"",IK_3_AG_9!$T$13,"")</f>
        <v>0</v>
      </c>
      <c r="AB49" s="357"/>
      <c r="AC49" s="358"/>
      <c r="AD49" s="271"/>
    </row>
    <row r="50" spans="1:30" s="272" customFormat="1" ht="20.100000000000001" hidden="1" customHeight="1" x14ac:dyDescent="0.2">
      <c r="A50" s="349" t="str">
        <f t="shared" si="4"/>
        <v>III -10</v>
      </c>
      <c r="B50" s="350">
        <v>3</v>
      </c>
      <c r="C50" s="351">
        <v>10</v>
      </c>
      <c r="D50" s="352" t="str">
        <f>CONCATENATE(Sprache!$B$33,"-",Sprache!$B$25," ",ROMAN(B50)," - ",Sprache!$B$35," ",C50)</f>
        <v>IK-Teilprojekt III - AG 10</v>
      </c>
      <c r="E50" s="353"/>
      <c r="F50" s="354" t="str">
        <f>IF(E$41&lt;&gt;"",IF(Anzahl_AG=1,E$41,CONCATENATE(E$41," - ",AB$6)),"")</f>
        <v/>
      </c>
      <c r="G50" s="355">
        <f t="shared" si="5"/>
        <v>0</v>
      </c>
      <c r="H50" s="355">
        <f t="shared" si="6"/>
        <v>0</v>
      </c>
      <c r="I50" s="355">
        <f t="shared" si="7"/>
        <v>0</v>
      </c>
      <c r="J50" s="356"/>
      <c r="K50" s="357"/>
      <c r="L50" s="357"/>
      <c r="M50" s="357"/>
      <c r="N50" s="357"/>
      <c r="O50" s="357"/>
      <c r="P50" s="357"/>
      <c r="Q50" s="357"/>
      <c r="R50" s="357"/>
      <c r="S50" s="357"/>
      <c r="T50" s="357"/>
      <c r="U50" s="357"/>
      <c r="V50" s="357"/>
      <c r="W50" s="357"/>
      <c r="X50" s="357"/>
      <c r="Y50" s="357"/>
      <c r="Z50" s="357"/>
      <c r="AA50" s="357"/>
      <c r="AB50" s="357">
        <f>IF(IK_3_AG_10!$S$13&lt;&gt;"",IK_3_AG_10!$S$13,"")</f>
        <v>0</v>
      </c>
      <c r="AC50" s="358">
        <f>IF(IK_3_AG_10!$T$13&lt;&gt;"",IK_3_AG_10!$T$13,"")</f>
        <v>0</v>
      </c>
      <c r="AD50" s="271"/>
    </row>
    <row r="51" spans="1:30" s="272" customFormat="1" ht="20.100000000000001" hidden="1" customHeight="1" x14ac:dyDescent="0.2">
      <c r="A51" s="349" t="str">
        <f>IF(B51&lt;&gt;"",ROMAN(B51) &amp;IF(C51&lt;&gt;""," -" &amp;C51,""),"")</f>
        <v>IV -1</v>
      </c>
      <c r="B51" s="350">
        <v>4</v>
      </c>
      <c r="C51" s="351">
        <v>1</v>
      </c>
      <c r="D51" s="352" t="str">
        <f>CONCATENATE(Sprache!$B$33,"-",Sprache!$B$25," ",ROMAN(B51)," - ",Sprache!$B$35," ",C51)</f>
        <v>IK-Teilprojekt IV - AG 1</v>
      </c>
      <c r="E51" s="353"/>
      <c r="F51" s="344" t="str">
        <f>IF(E$51&lt;&gt;"",IF(Anzahl_AG=1,E$51,CONCATENATE(E$51," - ",J$6)),"")</f>
        <v/>
      </c>
      <c r="G51" s="355">
        <f t="shared" si="5"/>
        <v>0</v>
      </c>
      <c r="H51" s="355">
        <f t="shared" si="6"/>
        <v>0</v>
      </c>
      <c r="I51" s="355">
        <f t="shared" si="7"/>
        <v>0</v>
      </c>
      <c r="J51" s="356">
        <f>IF(IK_4_AG_1!$S$13&lt;&gt;"",IK_4_AG_1!$S$13,"")</f>
        <v>0</v>
      </c>
      <c r="K51" s="357">
        <f>IF(IK_4_AG_1!$T$13&lt;&gt;"",IK_4_AG_1!$T$13,"")</f>
        <v>0</v>
      </c>
      <c r="L51" s="357"/>
      <c r="M51" s="357"/>
      <c r="N51" s="357"/>
      <c r="O51" s="357"/>
      <c r="P51" s="357"/>
      <c r="Q51" s="357"/>
      <c r="R51" s="357"/>
      <c r="S51" s="357"/>
      <c r="T51" s="357"/>
      <c r="U51" s="357"/>
      <c r="V51" s="357"/>
      <c r="W51" s="357"/>
      <c r="X51" s="357"/>
      <c r="Y51" s="357"/>
      <c r="Z51" s="357"/>
      <c r="AA51" s="357"/>
      <c r="AB51" s="357"/>
      <c r="AC51" s="358"/>
      <c r="AD51" s="271"/>
    </row>
    <row r="52" spans="1:30" s="272" customFormat="1" ht="20.100000000000001" hidden="1" customHeight="1" x14ac:dyDescent="0.2">
      <c r="A52" s="349" t="str">
        <f t="shared" si="4"/>
        <v>IV -2</v>
      </c>
      <c r="B52" s="350">
        <v>4</v>
      </c>
      <c r="C52" s="351">
        <v>2</v>
      </c>
      <c r="D52" s="352" t="str">
        <f>CONCATENATE(Sprache!$B$33,"-",Sprache!$B$25," ",ROMAN(B52)," - ",Sprache!$B$35," ",C52)</f>
        <v>IK-Teilprojekt IV - AG 2</v>
      </c>
      <c r="E52" s="353"/>
      <c r="F52" s="354" t="str">
        <f>IF(E$51&lt;&gt;"",IF(Anzahl_AG=1,E$51,CONCATENATE(E$51," - ",L$6)),"")</f>
        <v/>
      </c>
      <c r="G52" s="355">
        <f t="shared" si="5"/>
        <v>0</v>
      </c>
      <c r="H52" s="355">
        <f t="shared" si="6"/>
        <v>0</v>
      </c>
      <c r="I52" s="355">
        <f t="shared" si="7"/>
        <v>0</v>
      </c>
      <c r="J52" s="356"/>
      <c r="K52" s="357"/>
      <c r="L52" s="357">
        <f>IF(IK_4_AG_2!$S$13&lt;&gt;"",IK_4_AG_2!$S$13,"")</f>
        <v>0</v>
      </c>
      <c r="M52" s="357">
        <f>IF(IK_4_AG_2!$T$13&lt;&gt;"",IK_4_AG_2!$T$13,"")</f>
        <v>0</v>
      </c>
      <c r="N52" s="357"/>
      <c r="O52" s="357"/>
      <c r="P52" s="357"/>
      <c r="Q52" s="357"/>
      <c r="R52" s="357"/>
      <c r="S52" s="357"/>
      <c r="T52" s="357"/>
      <c r="U52" s="357"/>
      <c r="V52" s="357"/>
      <c r="W52" s="357"/>
      <c r="X52" s="357"/>
      <c r="Y52" s="357"/>
      <c r="Z52" s="357"/>
      <c r="AA52" s="357"/>
      <c r="AB52" s="357"/>
      <c r="AC52" s="358"/>
      <c r="AD52" s="271"/>
    </row>
    <row r="53" spans="1:30" s="272" customFormat="1" ht="20.100000000000001" hidden="1" customHeight="1" x14ac:dyDescent="0.2">
      <c r="A53" s="349" t="str">
        <f t="shared" si="4"/>
        <v>IV -3</v>
      </c>
      <c r="B53" s="350">
        <v>4</v>
      </c>
      <c r="C53" s="351">
        <v>3</v>
      </c>
      <c r="D53" s="352" t="str">
        <f>CONCATENATE(Sprache!$B$33,"-",Sprache!$B$25," ",ROMAN(B53)," - ",Sprache!$B$35," ",C53)</f>
        <v>IK-Teilprojekt IV - AG 3</v>
      </c>
      <c r="E53" s="353"/>
      <c r="F53" s="354" t="str">
        <f>IF(E$51&lt;&gt;"",IF(Anzahl_AG=1,E$51,CONCATENATE(E$51," - ",N$6)),"")</f>
        <v/>
      </c>
      <c r="G53" s="355">
        <f t="shared" si="5"/>
        <v>0</v>
      </c>
      <c r="H53" s="355">
        <f t="shared" si="6"/>
        <v>0</v>
      </c>
      <c r="I53" s="355">
        <f t="shared" si="7"/>
        <v>0</v>
      </c>
      <c r="J53" s="356"/>
      <c r="K53" s="357"/>
      <c r="L53" s="357"/>
      <c r="M53" s="357"/>
      <c r="N53" s="357">
        <f>IF(IK_4_AG_3!$S$13&lt;&gt;"",IK_4_AG_3!$S$13,"")</f>
        <v>0</v>
      </c>
      <c r="O53" s="357">
        <f>IF(IK_4_AG_3!$T$13&lt;&gt;"",IK_4_AG_3!$T$13,"")</f>
        <v>0</v>
      </c>
      <c r="P53" s="357"/>
      <c r="Q53" s="357"/>
      <c r="R53" s="357"/>
      <c r="S53" s="357"/>
      <c r="T53" s="357"/>
      <c r="U53" s="357"/>
      <c r="V53" s="357"/>
      <c r="W53" s="357"/>
      <c r="X53" s="357"/>
      <c r="Y53" s="357"/>
      <c r="Z53" s="357"/>
      <c r="AA53" s="357"/>
      <c r="AB53" s="357"/>
      <c r="AC53" s="358"/>
      <c r="AD53" s="271"/>
    </row>
    <row r="54" spans="1:30" s="272" customFormat="1" ht="20.100000000000001" hidden="1" customHeight="1" x14ac:dyDescent="0.2">
      <c r="A54" s="349" t="str">
        <f t="shared" si="4"/>
        <v>IV -4</v>
      </c>
      <c r="B54" s="350">
        <v>4</v>
      </c>
      <c r="C54" s="351">
        <v>4</v>
      </c>
      <c r="D54" s="352" t="str">
        <f>CONCATENATE(Sprache!$B$33,"-",Sprache!$B$25," ",ROMAN(B54)," - ",Sprache!$B$35," ",C54)</f>
        <v>IK-Teilprojekt IV - AG 4</v>
      </c>
      <c r="E54" s="353"/>
      <c r="F54" s="354" t="str">
        <f>IF(E$51&lt;&gt;"",IF(Anzahl_AG=1,E$51,CONCATENATE(E$51," - ",P$6)),"")</f>
        <v/>
      </c>
      <c r="G54" s="355">
        <f t="shared" si="5"/>
        <v>0</v>
      </c>
      <c r="H54" s="355">
        <f t="shared" si="6"/>
        <v>0</v>
      </c>
      <c r="I54" s="355">
        <f t="shared" si="7"/>
        <v>0</v>
      </c>
      <c r="J54" s="356"/>
      <c r="K54" s="357"/>
      <c r="L54" s="357"/>
      <c r="M54" s="357"/>
      <c r="N54" s="357"/>
      <c r="O54" s="357"/>
      <c r="P54" s="357">
        <f>IF(IK_4_AG_4!$S$13&lt;&gt;"",IK_4_AG_4!$S$13,"")</f>
        <v>0</v>
      </c>
      <c r="Q54" s="357">
        <f>IF(IK_4_AG_4!$T$13&lt;&gt;"",IK_4_AG_4!$T$13,"")</f>
        <v>0</v>
      </c>
      <c r="R54" s="357"/>
      <c r="S54" s="357"/>
      <c r="T54" s="357"/>
      <c r="U54" s="357"/>
      <c r="V54" s="357"/>
      <c r="W54" s="357"/>
      <c r="X54" s="357"/>
      <c r="Y54" s="357"/>
      <c r="Z54" s="357"/>
      <c r="AA54" s="357"/>
      <c r="AB54" s="357"/>
      <c r="AC54" s="358"/>
      <c r="AD54" s="271"/>
    </row>
    <row r="55" spans="1:30" s="272" customFormat="1" ht="19.5" hidden="1" customHeight="1" x14ac:dyDescent="0.2">
      <c r="A55" s="349" t="str">
        <f t="shared" si="4"/>
        <v>IV -5</v>
      </c>
      <c r="B55" s="350">
        <v>4</v>
      </c>
      <c r="C55" s="351">
        <v>5</v>
      </c>
      <c r="D55" s="352" t="str">
        <f>CONCATENATE(Sprache!$B$33,"-",Sprache!$B$25," ",ROMAN(B55)," - ",Sprache!$B$35," ",C55)</f>
        <v>IK-Teilprojekt IV - AG 5</v>
      </c>
      <c r="E55" s="353"/>
      <c r="F55" s="354" t="str">
        <f>IF(E$51&lt;&gt;"",IF(Anzahl_AG=1,E$51,CONCATENATE(E$51," - ",R$6)),"")</f>
        <v/>
      </c>
      <c r="G55" s="355">
        <f t="shared" si="5"/>
        <v>0</v>
      </c>
      <c r="H55" s="355">
        <f t="shared" si="6"/>
        <v>0</v>
      </c>
      <c r="I55" s="355">
        <f t="shared" si="7"/>
        <v>0</v>
      </c>
      <c r="J55" s="356"/>
      <c r="K55" s="357"/>
      <c r="L55" s="357"/>
      <c r="M55" s="357"/>
      <c r="N55" s="357"/>
      <c r="O55" s="357"/>
      <c r="P55" s="357"/>
      <c r="Q55" s="357"/>
      <c r="R55" s="357">
        <f>IF(IK_4_AG_5!$S$13&lt;&gt;"",IK_4_AG_5!$S$13,"")</f>
        <v>0</v>
      </c>
      <c r="S55" s="357">
        <f>IF(IK_4_AG_5!$T$13&lt;&gt;"",IK_4_AG_5!$T$13,"")</f>
        <v>0</v>
      </c>
      <c r="T55" s="357"/>
      <c r="U55" s="357"/>
      <c r="V55" s="357"/>
      <c r="W55" s="357"/>
      <c r="X55" s="357"/>
      <c r="Y55" s="357"/>
      <c r="Z55" s="357"/>
      <c r="AA55" s="357"/>
      <c r="AB55" s="357"/>
      <c r="AC55" s="358"/>
      <c r="AD55" s="271"/>
    </row>
    <row r="56" spans="1:30" s="272" customFormat="1" ht="19.5" hidden="1" customHeight="1" x14ac:dyDescent="0.2">
      <c r="A56" s="349" t="str">
        <f t="shared" si="4"/>
        <v>IV -6</v>
      </c>
      <c r="B56" s="350">
        <v>4</v>
      </c>
      <c r="C56" s="351">
        <v>6</v>
      </c>
      <c r="D56" s="352" t="str">
        <f>CONCATENATE(Sprache!$B$33,"-",Sprache!$B$25," ",ROMAN(B56)," - ",Sprache!$B$35," ",C56)</f>
        <v>IK-Teilprojekt IV - AG 6</v>
      </c>
      <c r="E56" s="353"/>
      <c r="F56" s="354" t="str">
        <f>IF(E$51&lt;&gt;"",IF(Anzahl_AG=1,E$51,CONCATENATE(E$51," - ",T$6)),"")</f>
        <v/>
      </c>
      <c r="G56" s="355">
        <f t="shared" si="5"/>
        <v>0</v>
      </c>
      <c r="H56" s="355">
        <f t="shared" si="6"/>
        <v>0</v>
      </c>
      <c r="I56" s="355">
        <f t="shared" si="7"/>
        <v>0</v>
      </c>
      <c r="J56" s="356"/>
      <c r="K56" s="357"/>
      <c r="L56" s="357"/>
      <c r="M56" s="357"/>
      <c r="N56" s="357"/>
      <c r="O56" s="357"/>
      <c r="P56" s="357"/>
      <c r="Q56" s="357"/>
      <c r="R56" s="357"/>
      <c r="S56" s="357"/>
      <c r="T56" s="357">
        <f>IF(IK_4_AG_6!$S$13&lt;&gt;"",IK_4_AG_6!$S$13,"")</f>
        <v>0</v>
      </c>
      <c r="U56" s="357">
        <f>IF(IK_4_AG_6!$T$13&lt;&gt;"",IK_4_AG_6!$T$13,"")</f>
        <v>0</v>
      </c>
      <c r="V56" s="357"/>
      <c r="W56" s="357"/>
      <c r="X56" s="357"/>
      <c r="Y56" s="357"/>
      <c r="Z56" s="357"/>
      <c r="AA56" s="357"/>
      <c r="AB56" s="357"/>
      <c r="AC56" s="358"/>
      <c r="AD56" s="271"/>
    </row>
    <row r="57" spans="1:30" s="272" customFormat="1" ht="19.5" hidden="1" customHeight="1" x14ac:dyDescent="0.2">
      <c r="A57" s="349" t="str">
        <f t="shared" si="4"/>
        <v>IV -7</v>
      </c>
      <c r="B57" s="350">
        <v>4</v>
      </c>
      <c r="C57" s="351">
        <v>7</v>
      </c>
      <c r="D57" s="352" t="str">
        <f>CONCATENATE(Sprache!$B$33,"-",Sprache!$B$25," ",ROMAN(B57)," - ",Sprache!$B$35," ",C57)</f>
        <v>IK-Teilprojekt IV - AG 7</v>
      </c>
      <c r="E57" s="353"/>
      <c r="F57" s="354" t="str">
        <f>IF(E$51&lt;&gt;"",IF(Anzahl_AG=1,E$51,CONCATENATE(E$51," - ",V$6)),"")</f>
        <v/>
      </c>
      <c r="G57" s="355">
        <f t="shared" si="5"/>
        <v>0</v>
      </c>
      <c r="H57" s="355">
        <f t="shared" si="6"/>
        <v>0</v>
      </c>
      <c r="I57" s="355">
        <f t="shared" si="7"/>
        <v>0</v>
      </c>
      <c r="J57" s="356"/>
      <c r="K57" s="357"/>
      <c r="L57" s="357"/>
      <c r="M57" s="357"/>
      <c r="N57" s="357"/>
      <c r="O57" s="357"/>
      <c r="P57" s="357"/>
      <c r="Q57" s="357"/>
      <c r="R57" s="357"/>
      <c r="S57" s="357"/>
      <c r="T57" s="357"/>
      <c r="U57" s="357"/>
      <c r="V57" s="357">
        <f>IF(IK_4_AG_7!$S$13&lt;&gt;"",IK_4_AG_7!$S$13,"")</f>
        <v>0</v>
      </c>
      <c r="W57" s="357">
        <f>IF(IK_4_AG_7!$T$13&lt;&gt;"",IK_4_AG_7!$T$13,"")</f>
        <v>0</v>
      </c>
      <c r="X57" s="357"/>
      <c r="Y57" s="357"/>
      <c r="Z57" s="357"/>
      <c r="AA57" s="357"/>
      <c r="AB57" s="357"/>
      <c r="AC57" s="358"/>
      <c r="AD57" s="271"/>
    </row>
    <row r="58" spans="1:30" s="272" customFormat="1" ht="19.5" hidden="1" customHeight="1" x14ac:dyDescent="0.2">
      <c r="A58" s="349" t="str">
        <f t="shared" si="4"/>
        <v>IV -8</v>
      </c>
      <c r="B58" s="350">
        <v>4</v>
      </c>
      <c r="C58" s="351">
        <v>8</v>
      </c>
      <c r="D58" s="352" t="str">
        <f>CONCATENATE(Sprache!$B$33,"-",Sprache!$B$25," ",ROMAN(B58)," - ",Sprache!$B$35," ",C58)</f>
        <v>IK-Teilprojekt IV - AG 8</v>
      </c>
      <c r="E58" s="353"/>
      <c r="F58" s="354" t="str">
        <f>IF(E$51&lt;&gt;"",IF(Anzahl_AG=1,E$51,CONCATENATE(E$51," - ",X$6)),"")</f>
        <v/>
      </c>
      <c r="G58" s="355">
        <f t="shared" si="5"/>
        <v>0</v>
      </c>
      <c r="H58" s="355">
        <f t="shared" si="6"/>
        <v>0</v>
      </c>
      <c r="I58" s="355">
        <f t="shared" si="7"/>
        <v>0</v>
      </c>
      <c r="J58" s="356"/>
      <c r="K58" s="357"/>
      <c r="L58" s="357"/>
      <c r="M58" s="357"/>
      <c r="N58" s="357"/>
      <c r="O58" s="357"/>
      <c r="P58" s="357"/>
      <c r="Q58" s="357"/>
      <c r="R58" s="357"/>
      <c r="S58" s="357"/>
      <c r="T58" s="357"/>
      <c r="U58" s="357"/>
      <c r="V58" s="357"/>
      <c r="W58" s="357"/>
      <c r="X58" s="357">
        <f>IF(IK_4_AG_8!$S$13&lt;&gt;"",IK_4_AG_8!$S$13,"")</f>
        <v>0</v>
      </c>
      <c r="Y58" s="357">
        <f>IF(IK_4_AG_8!$T$13&lt;&gt;"",IK_4_AG_8!$T$13,"")</f>
        <v>0</v>
      </c>
      <c r="Z58" s="357"/>
      <c r="AA58" s="357"/>
      <c r="AB58" s="357"/>
      <c r="AC58" s="358"/>
      <c r="AD58" s="271"/>
    </row>
    <row r="59" spans="1:30" s="272" customFormat="1" ht="19.5" hidden="1" customHeight="1" x14ac:dyDescent="0.2">
      <c r="A59" s="349" t="str">
        <f t="shared" si="4"/>
        <v>IV -9</v>
      </c>
      <c r="B59" s="350">
        <v>4</v>
      </c>
      <c r="C59" s="351">
        <v>9</v>
      </c>
      <c r="D59" s="352" t="str">
        <f>CONCATENATE(Sprache!$B$33,"-",Sprache!$B$25," ",ROMAN(B59)," - ",Sprache!$B$35," ",C59)</f>
        <v>IK-Teilprojekt IV - AG 9</v>
      </c>
      <c r="E59" s="353"/>
      <c r="F59" s="354" t="str">
        <f>IF(E$51&lt;&gt;"",IF(Anzahl_AG=1,E$51,CONCATENATE(E$51," - ",Z$6)),"")</f>
        <v/>
      </c>
      <c r="G59" s="355">
        <f t="shared" si="5"/>
        <v>0</v>
      </c>
      <c r="H59" s="355">
        <f t="shared" si="6"/>
        <v>0</v>
      </c>
      <c r="I59" s="355">
        <f t="shared" si="7"/>
        <v>0</v>
      </c>
      <c r="J59" s="356"/>
      <c r="K59" s="357"/>
      <c r="L59" s="357"/>
      <c r="M59" s="357"/>
      <c r="N59" s="357"/>
      <c r="O59" s="357"/>
      <c r="P59" s="357"/>
      <c r="Q59" s="357"/>
      <c r="R59" s="357"/>
      <c r="S59" s="357"/>
      <c r="T59" s="357"/>
      <c r="U59" s="357"/>
      <c r="V59" s="357"/>
      <c r="W59" s="357"/>
      <c r="X59" s="357"/>
      <c r="Y59" s="357"/>
      <c r="Z59" s="357">
        <f>IF(IK_4_AG_9!$S$13&lt;&gt;"",IK_4_AG_9!$S$13,"")</f>
        <v>0</v>
      </c>
      <c r="AA59" s="357">
        <f>IF(IK_4_AG_9!$T$13&lt;&gt;"",IK_4_AG_9!$T$13,"")</f>
        <v>0</v>
      </c>
      <c r="AB59" s="357"/>
      <c r="AC59" s="358"/>
      <c r="AD59" s="271"/>
    </row>
    <row r="60" spans="1:30" s="272" customFormat="1" ht="19.5" hidden="1" customHeight="1" x14ac:dyDescent="0.2">
      <c r="A60" s="349" t="str">
        <f t="shared" si="4"/>
        <v>IV -10</v>
      </c>
      <c r="B60" s="350">
        <v>4</v>
      </c>
      <c r="C60" s="351">
        <v>10</v>
      </c>
      <c r="D60" s="352" t="str">
        <f>CONCATENATE(Sprache!$B$33,"-",Sprache!$B$25," ",ROMAN(B60)," - ",Sprache!$B$35," ",C60)</f>
        <v>IK-Teilprojekt IV - AG 10</v>
      </c>
      <c r="E60" s="353"/>
      <c r="F60" s="354" t="str">
        <f>IF(E$51&lt;&gt;"",IF(Anzahl_AG=1,E$51,CONCATENATE(E$51," - ",AB$6)),"")</f>
        <v/>
      </c>
      <c r="G60" s="355">
        <f t="shared" si="5"/>
        <v>0</v>
      </c>
      <c r="H60" s="355">
        <f t="shared" si="6"/>
        <v>0</v>
      </c>
      <c r="I60" s="355">
        <f t="shared" si="7"/>
        <v>0</v>
      </c>
      <c r="J60" s="356"/>
      <c r="K60" s="357"/>
      <c r="L60" s="357"/>
      <c r="M60" s="357"/>
      <c r="N60" s="357"/>
      <c r="O60" s="357"/>
      <c r="P60" s="357"/>
      <c r="Q60" s="357"/>
      <c r="R60" s="357"/>
      <c r="S60" s="357"/>
      <c r="T60" s="357"/>
      <c r="U60" s="357"/>
      <c r="V60" s="357"/>
      <c r="W60" s="357"/>
      <c r="X60" s="357"/>
      <c r="Y60" s="357"/>
      <c r="Z60" s="357"/>
      <c r="AA60" s="357"/>
      <c r="AB60" s="357">
        <f>IF(IK_4_AG_10!$S$13&lt;&gt;"",IK_4_AG_10!$S$13,"")</f>
        <v>0</v>
      </c>
      <c r="AC60" s="358">
        <f>IF(IK_4_AG_10!$T$13&lt;&gt;"",IK_4_AG_10!$T$13,"")</f>
        <v>0</v>
      </c>
      <c r="AD60" s="271"/>
    </row>
    <row r="61" spans="1:30" s="272" customFormat="1" ht="20.100000000000001" hidden="1" customHeight="1" x14ac:dyDescent="0.2">
      <c r="A61" s="349" t="str">
        <f>IF(B61&lt;&gt;"",ROMAN(B61) &amp;IF(C61&lt;&gt;""," -" &amp;C61,""),"")</f>
        <v>V -1</v>
      </c>
      <c r="B61" s="350">
        <v>5</v>
      </c>
      <c r="C61" s="351">
        <v>1</v>
      </c>
      <c r="D61" s="352" t="str">
        <f>CONCATENATE(Sprache!$B$33,"-",Sprache!$B$25," ",ROMAN(B61)," - ",Sprache!$B$35," ",C61)</f>
        <v>IK-Teilprojekt V - AG 1</v>
      </c>
      <c r="E61" s="353"/>
      <c r="F61" s="344" t="str">
        <f>IF(E$61&lt;&gt;"",IF(Anzahl_AG=1,E$61,CONCATENATE(E$61," - ",J$6)),"")</f>
        <v/>
      </c>
      <c r="G61" s="355">
        <f t="shared" si="5"/>
        <v>0</v>
      </c>
      <c r="H61" s="355">
        <f t="shared" si="6"/>
        <v>0</v>
      </c>
      <c r="I61" s="355">
        <f t="shared" si="7"/>
        <v>0</v>
      </c>
      <c r="J61" s="356">
        <f>IF(IK_5_AG_1!$S$13&lt;&gt;"",IK_5_AG_1!$S$13,"")</f>
        <v>0</v>
      </c>
      <c r="K61" s="357">
        <f>IF(IK_5_AG_1!$T$13&lt;&gt;"",IK_5_AG_1!$T$13,"")</f>
        <v>0</v>
      </c>
      <c r="L61" s="357"/>
      <c r="M61" s="357"/>
      <c r="N61" s="357"/>
      <c r="O61" s="357"/>
      <c r="P61" s="357"/>
      <c r="Q61" s="357"/>
      <c r="R61" s="357"/>
      <c r="S61" s="357"/>
      <c r="T61" s="357"/>
      <c r="U61" s="357"/>
      <c r="V61" s="357"/>
      <c r="W61" s="357"/>
      <c r="X61" s="357"/>
      <c r="Y61" s="357"/>
      <c r="Z61" s="357"/>
      <c r="AA61" s="357"/>
      <c r="AB61" s="357"/>
      <c r="AC61" s="358"/>
      <c r="AD61" s="271"/>
    </row>
    <row r="62" spans="1:30" s="272" customFormat="1" ht="20.100000000000001" hidden="1" customHeight="1" x14ac:dyDescent="0.2">
      <c r="A62" s="349" t="str">
        <f t="shared" si="4"/>
        <v>V -2</v>
      </c>
      <c r="B62" s="350">
        <v>5</v>
      </c>
      <c r="C62" s="351">
        <v>2</v>
      </c>
      <c r="D62" s="352" t="str">
        <f>CONCATENATE(Sprache!$B$33,"-",Sprache!$B$25," ",ROMAN(B62)," - ",Sprache!$B$35," ",C62)</f>
        <v>IK-Teilprojekt V - AG 2</v>
      </c>
      <c r="E62" s="353"/>
      <c r="F62" s="354" t="str">
        <f>IF(E$61&lt;&gt;"",IF(Anzahl_AG=1,E$61,CONCATENATE(E$61," - ",L$6)),"")</f>
        <v/>
      </c>
      <c r="G62" s="355">
        <f t="shared" si="5"/>
        <v>0</v>
      </c>
      <c r="H62" s="355">
        <f t="shared" si="6"/>
        <v>0</v>
      </c>
      <c r="I62" s="355">
        <f t="shared" si="7"/>
        <v>0</v>
      </c>
      <c r="J62" s="356"/>
      <c r="K62" s="357"/>
      <c r="L62" s="357">
        <f>IF(IK_5_AG_2!$S$13&lt;&gt;"",IK_5_AG_2!$S$13,"")</f>
        <v>0</v>
      </c>
      <c r="M62" s="357">
        <f>IF(IK_5_AG_2!$T$13&lt;&gt;"",IK_5_AG_2!$T$13,"")</f>
        <v>0</v>
      </c>
      <c r="N62" s="357"/>
      <c r="O62" s="357"/>
      <c r="P62" s="357"/>
      <c r="Q62" s="357"/>
      <c r="R62" s="357"/>
      <c r="S62" s="357"/>
      <c r="T62" s="357"/>
      <c r="U62" s="357"/>
      <c r="V62" s="357"/>
      <c r="W62" s="357"/>
      <c r="X62" s="357"/>
      <c r="Y62" s="357"/>
      <c r="Z62" s="357"/>
      <c r="AA62" s="357"/>
      <c r="AB62" s="357"/>
      <c r="AC62" s="358"/>
      <c r="AD62" s="271"/>
    </row>
    <row r="63" spans="1:30" s="272" customFormat="1" ht="20.100000000000001" hidden="1" customHeight="1" x14ac:dyDescent="0.2">
      <c r="A63" s="349" t="str">
        <f t="shared" si="4"/>
        <v>V -3</v>
      </c>
      <c r="B63" s="350">
        <v>5</v>
      </c>
      <c r="C63" s="351">
        <v>3</v>
      </c>
      <c r="D63" s="352" t="str">
        <f>CONCATENATE(Sprache!$B$33,"-",Sprache!$B$25," ",ROMAN(B63)," - ",Sprache!$B$35," ",C63)</f>
        <v>IK-Teilprojekt V - AG 3</v>
      </c>
      <c r="E63" s="353"/>
      <c r="F63" s="354" t="str">
        <f>IF(E$61&lt;&gt;"",IF(Anzahl_AG=1,E$61,CONCATENATE(E$61," - ",N$6)),"")</f>
        <v/>
      </c>
      <c r="G63" s="355">
        <f t="shared" si="5"/>
        <v>0</v>
      </c>
      <c r="H63" s="355">
        <f t="shared" si="6"/>
        <v>0</v>
      </c>
      <c r="I63" s="355">
        <f t="shared" si="7"/>
        <v>0</v>
      </c>
      <c r="J63" s="356"/>
      <c r="K63" s="357"/>
      <c r="L63" s="357"/>
      <c r="M63" s="357"/>
      <c r="N63" s="357">
        <f>IF(IK_5_AG_3!$S$13&lt;&gt;"",IK_5_AG_3!$S$13,"")</f>
        <v>0</v>
      </c>
      <c r="O63" s="357">
        <f>IF(IK_5_AG_3!$T$13&lt;&gt;"",IK_5_AG_3!$T$13,"")</f>
        <v>0</v>
      </c>
      <c r="P63" s="357"/>
      <c r="Q63" s="357"/>
      <c r="R63" s="357"/>
      <c r="S63" s="357"/>
      <c r="T63" s="357"/>
      <c r="U63" s="357"/>
      <c r="V63" s="357"/>
      <c r="W63" s="357"/>
      <c r="X63" s="357"/>
      <c r="Y63" s="357"/>
      <c r="Z63" s="357"/>
      <c r="AA63" s="357"/>
      <c r="AB63" s="357"/>
      <c r="AC63" s="358"/>
      <c r="AD63" s="271"/>
    </row>
    <row r="64" spans="1:30" s="272" customFormat="1" ht="20.100000000000001" hidden="1" customHeight="1" x14ac:dyDescent="0.2">
      <c r="A64" s="349" t="str">
        <f t="shared" si="4"/>
        <v>V -4</v>
      </c>
      <c r="B64" s="350">
        <v>5</v>
      </c>
      <c r="C64" s="351">
        <v>4</v>
      </c>
      <c r="D64" s="352" t="str">
        <f>CONCATENATE(Sprache!$B$33,"-",Sprache!$B$25," ",ROMAN(B64)," - ",Sprache!$B$35," ",C64)</f>
        <v>IK-Teilprojekt V - AG 4</v>
      </c>
      <c r="E64" s="353"/>
      <c r="F64" s="354" t="str">
        <f>IF(E$61&lt;&gt;"",IF(Anzahl_AG=1,E$61,CONCATENATE(E$61," - ",P$6)),"")</f>
        <v/>
      </c>
      <c r="G64" s="355">
        <f t="shared" si="5"/>
        <v>0</v>
      </c>
      <c r="H64" s="355">
        <f t="shared" si="6"/>
        <v>0</v>
      </c>
      <c r="I64" s="355">
        <f t="shared" si="7"/>
        <v>0</v>
      </c>
      <c r="J64" s="356"/>
      <c r="K64" s="357"/>
      <c r="L64" s="357"/>
      <c r="M64" s="357"/>
      <c r="N64" s="357"/>
      <c r="O64" s="357"/>
      <c r="P64" s="357">
        <f>IF(IK_5_AG_4!$S$13&lt;&gt;"",IK_5_AG_4!$S$13,"")</f>
        <v>0</v>
      </c>
      <c r="Q64" s="357">
        <f>IF(IK_5_AG_4!$T$13&lt;&gt;"",IK_5_AG_4!$T$13,"")</f>
        <v>0</v>
      </c>
      <c r="R64" s="357"/>
      <c r="S64" s="357"/>
      <c r="T64" s="357"/>
      <c r="U64" s="357"/>
      <c r="V64" s="357"/>
      <c r="W64" s="357"/>
      <c r="X64" s="357"/>
      <c r="Y64" s="357"/>
      <c r="Z64" s="357"/>
      <c r="AA64" s="357"/>
      <c r="AB64" s="357"/>
      <c r="AC64" s="358"/>
      <c r="AD64" s="271"/>
    </row>
    <row r="65" spans="1:33" s="272" customFormat="1" ht="20.100000000000001" hidden="1" customHeight="1" x14ac:dyDescent="0.2">
      <c r="A65" s="349" t="str">
        <f t="shared" si="4"/>
        <v>V -5</v>
      </c>
      <c r="B65" s="350">
        <v>5</v>
      </c>
      <c r="C65" s="351">
        <v>5</v>
      </c>
      <c r="D65" s="352" t="str">
        <f>CONCATENATE(Sprache!$B$33,"-",Sprache!$B$25," ",ROMAN(B65)," - ",Sprache!$B$35," ",C65)</f>
        <v>IK-Teilprojekt V - AG 5</v>
      </c>
      <c r="E65" s="353"/>
      <c r="F65" s="354" t="str">
        <f>IF(E$61&lt;&gt;"",IF(Anzahl_AG=1,E$61,CONCATENATE(E$61," - ",R$6)),"")</f>
        <v/>
      </c>
      <c r="G65" s="355">
        <f t="shared" si="5"/>
        <v>0</v>
      </c>
      <c r="H65" s="355">
        <f t="shared" si="6"/>
        <v>0</v>
      </c>
      <c r="I65" s="355">
        <f t="shared" si="7"/>
        <v>0</v>
      </c>
      <c r="J65" s="356"/>
      <c r="K65" s="357"/>
      <c r="L65" s="357"/>
      <c r="M65" s="357"/>
      <c r="N65" s="357"/>
      <c r="O65" s="357"/>
      <c r="P65" s="357"/>
      <c r="Q65" s="357"/>
      <c r="R65" s="357">
        <f>IF(IK_5_AG_5!$S$13&lt;&gt;"",IK_5_AG_5!$S$13,"")</f>
        <v>0</v>
      </c>
      <c r="S65" s="357">
        <f>IF(IK_5_AG_5!$T$13&lt;&gt;"",IK_5_AG_5!$T$13,"")</f>
        <v>0</v>
      </c>
      <c r="T65" s="357"/>
      <c r="U65" s="357"/>
      <c r="V65" s="357"/>
      <c r="W65" s="357"/>
      <c r="X65" s="357"/>
      <c r="Y65" s="357"/>
      <c r="Z65" s="357"/>
      <c r="AA65" s="357"/>
      <c r="AB65" s="357"/>
      <c r="AC65" s="358"/>
      <c r="AD65" s="271"/>
    </row>
    <row r="66" spans="1:33" s="272" customFormat="1" ht="20.100000000000001" hidden="1" customHeight="1" x14ac:dyDescent="0.2">
      <c r="A66" s="349" t="str">
        <f t="shared" si="4"/>
        <v>V -6</v>
      </c>
      <c r="B66" s="350">
        <v>5</v>
      </c>
      <c r="C66" s="351">
        <v>6</v>
      </c>
      <c r="D66" s="352" t="str">
        <f>CONCATENATE(Sprache!$B$33,"-",Sprache!$B$25," ",ROMAN(B66)," - ",Sprache!$B$35," ",C66)</f>
        <v>IK-Teilprojekt V - AG 6</v>
      </c>
      <c r="E66" s="353"/>
      <c r="F66" s="354" t="str">
        <f>IF(E$61&lt;&gt;"",IF(Anzahl_AG=1,E$61,CONCATENATE(E$61," - ",T$6)),"")</f>
        <v/>
      </c>
      <c r="G66" s="355">
        <f t="shared" si="5"/>
        <v>0</v>
      </c>
      <c r="H66" s="355">
        <f t="shared" si="6"/>
        <v>0</v>
      </c>
      <c r="I66" s="355">
        <f t="shared" si="7"/>
        <v>0</v>
      </c>
      <c r="J66" s="356"/>
      <c r="K66" s="357"/>
      <c r="L66" s="357"/>
      <c r="M66" s="357"/>
      <c r="N66" s="357"/>
      <c r="O66" s="357"/>
      <c r="P66" s="357"/>
      <c r="Q66" s="357"/>
      <c r="R66" s="357"/>
      <c r="S66" s="357"/>
      <c r="T66" s="357">
        <f>IF(IK_5_AG_6!$S$13&lt;&gt;"",IK_5_AG_6!$S$13,"")</f>
        <v>0</v>
      </c>
      <c r="U66" s="357">
        <f>IF(IK_5_AG_6!$T$13&lt;&gt;"",IK_5_AG_6!$T$13,"")</f>
        <v>0</v>
      </c>
      <c r="V66" s="357"/>
      <c r="W66" s="357"/>
      <c r="X66" s="357"/>
      <c r="Y66" s="357"/>
      <c r="Z66" s="357"/>
      <c r="AA66" s="357"/>
      <c r="AB66" s="357"/>
      <c r="AC66" s="358"/>
      <c r="AD66" s="271"/>
    </row>
    <row r="67" spans="1:33" s="272" customFormat="1" ht="20.100000000000001" hidden="1" customHeight="1" x14ac:dyDescent="0.2">
      <c r="A67" s="349" t="str">
        <f t="shared" si="4"/>
        <v>V -7</v>
      </c>
      <c r="B67" s="350">
        <v>5</v>
      </c>
      <c r="C67" s="351">
        <v>7</v>
      </c>
      <c r="D67" s="352" t="str">
        <f>CONCATENATE(Sprache!$B$33,"-",Sprache!$B$25," ",ROMAN(B67)," - ",Sprache!$B$35," ",C67)</f>
        <v>IK-Teilprojekt V - AG 7</v>
      </c>
      <c r="E67" s="353"/>
      <c r="F67" s="354" t="str">
        <f>IF(E$61&lt;&gt;"",IF(Anzahl_AG=1,E$61,CONCATENATE(E$61," - ",V$6)),"")</f>
        <v/>
      </c>
      <c r="G67" s="355">
        <f t="shared" si="5"/>
        <v>0</v>
      </c>
      <c r="H67" s="355">
        <f t="shared" si="6"/>
        <v>0</v>
      </c>
      <c r="I67" s="355">
        <f t="shared" si="7"/>
        <v>0</v>
      </c>
      <c r="J67" s="356"/>
      <c r="K67" s="357"/>
      <c r="L67" s="357"/>
      <c r="M67" s="357"/>
      <c r="N67" s="357"/>
      <c r="O67" s="357"/>
      <c r="P67" s="357"/>
      <c r="Q67" s="357"/>
      <c r="R67" s="357"/>
      <c r="S67" s="357"/>
      <c r="T67" s="357"/>
      <c r="U67" s="357"/>
      <c r="V67" s="357">
        <f>IF(IK_5_AG_7!$S$13&lt;&gt;"",IK_5_AG_7!$S$13,"")</f>
        <v>0</v>
      </c>
      <c r="W67" s="357">
        <f>IF(IK_5_AG_7!$T$13&lt;&gt;"",IK_5_AG_7!$T$13,"")</f>
        <v>0</v>
      </c>
      <c r="X67" s="357"/>
      <c r="Y67" s="357"/>
      <c r="Z67" s="357"/>
      <c r="AA67" s="357"/>
      <c r="AB67" s="357"/>
      <c r="AC67" s="358"/>
      <c r="AD67" s="271"/>
    </row>
    <row r="68" spans="1:33" s="272" customFormat="1" ht="20.100000000000001" hidden="1" customHeight="1" x14ac:dyDescent="0.2">
      <c r="A68" s="349" t="str">
        <f t="shared" si="4"/>
        <v>V -8</v>
      </c>
      <c r="B68" s="350">
        <v>5</v>
      </c>
      <c r="C68" s="351">
        <v>8</v>
      </c>
      <c r="D68" s="352" t="str">
        <f>CONCATENATE(Sprache!$B$33,"-",Sprache!$B$25," ",ROMAN(B68)," - ",Sprache!$B$35," ",C68)</f>
        <v>IK-Teilprojekt V - AG 8</v>
      </c>
      <c r="E68" s="353"/>
      <c r="F68" s="354" t="str">
        <f>IF(E$61&lt;&gt;"",IF(Anzahl_AG=1,E$61,CONCATENATE(E$61," - ",X$6)),"")</f>
        <v/>
      </c>
      <c r="G68" s="355">
        <f t="shared" si="5"/>
        <v>0</v>
      </c>
      <c r="H68" s="355">
        <f t="shared" si="6"/>
        <v>0</v>
      </c>
      <c r="I68" s="355">
        <f t="shared" si="7"/>
        <v>0</v>
      </c>
      <c r="J68" s="356"/>
      <c r="K68" s="357"/>
      <c r="L68" s="357"/>
      <c r="M68" s="357"/>
      <c r="N68" s="357"/>
      <c r="O68" s="357"/>
      <c r="P68" s="357"/>
      <c r="Q68" s="357"/>
      <c r="R68" s="357"/>
      <c r="S68" s="357"/>
      <c r="T68" s="357"/>
      <c r="U68" s="357"/>
      <c r="V68" s="357"/>
      <c r="W68" s="357"/>
      <c r="X68" s="357">
        <f>IF(IK_5_AG_8!$S$13&lt;&gt;"",IK_5_AG_8!$S$13,"")</f>
        <v>0</v>
      </c>
      <c r="Y68" s="357">
        <f>IF(IK_5_AG_8!$T$13&lt;&gt;"",IK_5_AG_8!$T$13,"")</f>
        <v>0</v>
      </c>
      <c r="Z68" s="357"/>
      <c r="AA68" s="357"/>
      <c r="AB68" s="357"/>
      <c r="AC68" s="358"/>
      <c r="AD68" s="271"/>
    </row>
    <row r="69" spans="1:33" s="272" customFormat="1" ht="20.100000000000001" hidden="1" customHeight="1" x14ac:dyDescent="0.2">
      <c r="A69" s="349" t="str">
        <f t="shared" si="4"/>
        <v>V -9</v>
      </c>
      <c r="B69" s="350">
        <v>5</v>
      </c>
      <c r="C69" s="351">
        <v>9</v>
      </c>
      <c r="D69" s="352" t="str">
        <f>CONCATENATE(Sprache!$B$33,"-",Sprache!$B$25," ",ROMAN(B69)," - ",Sprache!$B$35," ",C69)</f>
        <v>IK-Teilprojekt V - AG 9</v>
      </c>
      <c r="E69" s="353"/>
      <c r="F69" s="354" t="str">
        <f>IF(E$61&lt;&gt;"",IF(Anzahl_AG=1,E$61,CONCATENATE(E$61," - ",Z$6)),"")</f>
        <v/>
      </c>
      <c r="G69" s="355">
        <f t="shared" si="5"/>
        <v>0</v>
      </c>
      <c r="H69" s="355">
        <f t="shared" si="6"/>
        <v>0</v>
      </c>
      <c r="I69" s="355">
        <f t="shared" si="7"/>
        <v>0</v>
      </c>
      <c r="J69" s="356"/>
      <c r="K69" s="357"/>
      <c r="L69" s="357"/>
      <c r="M69" s="357"/>
      <c r="N69" s="357"/>
      <c r="O69" s="357"/>
      <c r="P69" s="357"/>
      <c r="Q69" s="357"/>
      <c r="R69" s="357"/>
      <c r="S69" s="357"/>
      <c r="T69" s="357"/>
      <c r="U69" s="357"/>
      <c r="V69" s="357"/>
      <c r="W69" s="357"/>
      <c r="X69" s="357"/>
      <c r="Y69" s="357"/>
      <c r="Z69" s="357">
        <f>IF(IK_5_AG_9!$S$13&lt;&gt;"",IK_5_AG_9!$S$13,"")</f>
        <v>0</v>
      </c>
      <c r="AA69" s="357">
        <f>IF(IK_5_AG_9!$T$13&lt;&gt;"",IK_5_AG_9!$T$13,"")</f>
        <v>0</v>
      </c>
      <c r="AB69" s="357"/>
      <c r="AC69" s="358"/>
      <c r="AD69" s="271"/>
    </row>
    <row r="70" spans="1:33" s="272" customFormat="1" ht="20.100000000000001" hidden="1" customHeight="1" x14ac:dyDescent="0.2">
      <c r="A70" s="359" t="str">
        <f t="shared" si="4"/>
        <v>V -10</v>
      </c>
      <c r="B70" s="360">
        <v>5</v>
      </c>
      <c r="C70" s="361">
        <v>10</v>
      </c>
      <c r="D70" s="362" t="str">
        <f>CONCATENATE(Sprache!$B$33,"-",Sprache!$B$25," ",ROMAN(B70)," - ",Sprache!$B$35," ",C70)</f>
        <v>IK-Teilprojekt V - AG 10</v>
      </c>
      <c r="E70" s="363"/>
      <c r="F70" s="354" t="str">
        <f>IF(E$61&lt;&gt;"",IF(Anzahl_AG=1,E$61,CONCATENATE(E$61," - ",AB$6)),"")</f>
        <v/>
      </c>
      <c r="G70" s="364">
        <f t="shared" si="5"/>
        <v>0</v>
      </c>
      <c r="H70" s="364">
        <f t="shared" si="6"/>
        <v>0</v>
      </c>
      <c r="I70" s="364">
        <f t="shared" si="7"/>
        <v>0</v>
      </c>
      <c r="J70" s="365"/>
      <c r="K70" s="366"/>
      <c r="L70" s="366"/>
      <c r="M70" s="366"/>
      <c r="N70" s="366"/>
      <c r="O70" s="366"/>
      <c r="P70" s="366"/>
      <c r="Q70" s="366"/>
      <c r="R70" s="366"/>
      <c r="S70" s="366"/>
      <c r="T70" s="366"/>
      <c r="U70" s="366"/>
      <c r="V70" s="366"/>
      <c r="W70" s="366"/>
      <c r="X70" s="366"/>
      <c r="Y70" s="366"/>
      <c r="Z70" s="366"/>
      <c r="AA70" s="366"/>
      <c r="AB70" s="366">
        <f>IF(IK_5_AG_10!$S$13&lt;&gt;"",IK_5_AG_10!$S$13,"")</f>
        <v>0</v>
      </c>
      <c r="AC70" s="367">
        <f>IF(IK_5_AG_10!$T$13&lt;&gt;"",IK_5_AG_10!$T$13,"")</f>
        <v>0</v>
      </c>
      <c r="AD70" s="271"/>
    </row>
    <row r="71" spans="1:33" s="328" customFormat="1" ht="9.9499999999999993" customHeight="1" x14ac:dyDescent="0.2">
      <c r="A71" s="368"/>
      <c r="B71" s="369"/>
      <c r="C71" s="370"/>
      <c r="D71" s="371"/>
      <c r="E71" s="372"/>
      <c r="F71" s="371"/>
      <c r="G71" s="373"/>
      <c r="H71" s="373"/>
      <c r="I71" s="373"/>
      <c r="J71" s="374"/>
      <c r="K71" s="374"/>
      <c r="L71" s="374"/>
      <c r="M71" s="374"/>
      <c r="N71" s="374"/>
      <c r="O71" s="374"/>
      <c r="P71" s="374"/>
      <c r="Q71" s="374"/>
      <c r="R71" s="374"/>
      <c r="S71" s="374"/>
      <c r="T71" s="374"/>
      <c r="U71" s="374"/>
      <c r="V71" s="374"/>
      <c r="W71" s="374"/>
      <c r="X71" s="374"/>
      <c r="Y71" s="374"/>
      <c r="Z71" s="374"/>
      <c r="AA71" s="374"/>
      <c r="AB71" s="374"/>
      <c r="AC71" s="374"/>
      <c r="AD71" s="327"/>
      <c r="AE71" s="327"/>
      <c r="AF71" s="327"/>
      <c r="AG71" s="327"/>
    </row>
    <row r="72" spans="1:33" s="328" customFormat="1" ht="9.9499999999999993" customHeight="1" x14ac:dyDescent="0.2">
      <c r="A72" s="317"/>
      <c r="B72" s="318"/>
      <c r="C72" s="319"/>
      <c r="D72" s="320"/>
      <c r="E72" s="321"/>
      <c r="F72" s="320"/>
      <c r="G72" s="375"/>
      <c r="H72" s="375"/>
      <c r="I72" s="375"/>
      <c r="J72" s="325"/>
      <c r="K72" s="325"/>
      <c r="L72" s="325"/>
      <c r="M72" s="325"/>
      <c r="N72" s="325"/>
      <c r="O72" s="325"/>
      <c r="P72" s="325"/>
      <c r="Q72" s="325"/>
      <c r="R72" s="325"/>
      <c r="S72" s="325"/>
      <c r="T72" s="325"/>
      <c r="U72" s="325"/>
      <c r="V72" s="325"/>
      <c r="W72" s="325"/>
      <c r="X72" s="325"/>
      <c r="Y72" s="325"/>
      <c r="Z72" s="325"/>
      <c r="AA72" s="325"/>
      <c r="AB72" s="325"/>
      <c r="AC72" s="325"/>
      <c r="AD72" s="327"/>
      <c r="AE72" s="327"/>
      <c r="AF72" s="327"/>
      <c r="AG72" s="327"/>
    </row>
    <row r="73" spans="1:33" s="328" customFormat="1" ht="9.9499999999999993" customHeight="1" x14ac:dyDescent="0.2">
      <c r="A73" s="317"/>
      <c r="B73" s="318"/>
      <c r="C73" s="319"/>
      <c r="D73" s="320"/>
      <c r="E73" s="321"/>
      <c r="F73" s="320"/>
      <c r="G73" s="375"/>
      <c r="H73" s="375"/>
      <c r="I73" s="375"/>
      <c r="J73" s="325"/>
      <c r="K73" s="325"/>
      <c r="L73" s="325"/>
      <c r="M73" s="325"/>
      <c r="N73" s="325"/>
      <c r="O73" s="325"/>
      <c r="P73" s="325"/>
      <c r="Q73" s="325"/>
      <c r="R73" s="325"/>
      <c r="S73" s="325"/>
      <c r="T73" s="325"/>
      <c r="U73" s="325"/>
      <c r="V73" s="325"/>
      <c r="W73" s="325"/>
      <c r="X73" s="325"/>
      <c r="Y73" s="325"/>
      <c r="Z73" s="325"/>
      <c r="AA73" s="325"/>
      <c r="AB73" s="325"/>
      <c r="AC73" s="325"/>
      <c r="AD73" s="327"/>
      <c r="AE73" s="327"/>
      <c r="AF73" s="327"/>
      <c r="AG73" s="327"/>
    </row>
    <row r="74" spans="1:33" s="328" customFormat="1" ht="9.9499999999999993" customHeight="1" thickBot="1" x14ac:dyDescent="0.25">
      <c r="A74" s="317"/>
      <c r="B74" s="318"/>
      <c r="C74" s="319"/>
      <c r="D74" s="320"/>
      <c r="E74" s="321"/>
      <c r="F74" s="320"/>
      <c r="G74" s="375"/>
      <c r="H74" s="375"/>
      <c r="I74" s="375"/>
      <c r="J74" s="325"/>
      <c r="K74" s="325"/>
      <c r="L74" s="325"/>
      <c r="M74" s="325"/>
      <c r="N74" s="325"/>
      <c r="O74" s="325"/>
      <c r="P74" s="325"/>
      <c r="Q74" s="325"/>
      <c r="R74" s="325"/>
      <c r="S74" s="325"/>
      <c r="T74" s="325"/>
      <c r="U74" s="325"/>
      <c r="V74" s="325"/>
      <c r="W74" s="325"/>
      <c r="X74" s="325"/>
      <c r="Y74" s="325"/>
      <c r="Z74" s="325"/>
      <c r="AA74" s="325"/>
      <c r="AB74" s="325"/>
      <c r="AC74" s="325"/>
      <c r="AD74" s="327"/>
      <c r="AE74" s="327"/>
      <c r="AF74" s="327"/>
      <c r="AG74" s="327"/>
    </row>
    <row r="75" spans="1:33" s="272" customFormat="1" ht="33.950000000000003" customHeight="1" thickBot="1" x14ac:dyDescent="0.25">
      <c r="A75" s="329" t="str">
        <f>Sprache!$B$21</f>
        <v>Betriebskosten</v>
      </c>
      <c r="B75" s="330"/>
      <c r="C75" s="331"/>
      <c r="D75" s="332"/>
      <c r="E75" s="333" t="str">
        <f>CONCATENATE(Sprache!$B$25,"-",Sprache!$B$12)</f>
        <v>Teilprojekt-Name</v>
      </c>
      <c r="F75" s="334"/>
      <c r="G75" s="336">
        <f>BK_Fest+BK_Optionen</f>
        <v>0</v>
      </c>
      <c r="H75" s="336">
        <f>SUM(H76:H125)</f>
        <v>0</v>
      </c>
      <c r="I75" s="336">
        <f>SUM(I76:I125)</f>
        <v>0</v>
      </c>
      <c r="J75" s="338">
        <f t="shared" ref="J75:S75" si="8">SUM(J76:J120)</f>
        <v>0</v>
      </c>
      <c r="K75" s="338">
        <f t="shared" si="8"/>
        <v>0</v>
      </c>
      <c r="L75" s="338">
        <f t="shared" si="8"/>
        <v>0</v>
      </c>
      <c r="M75" s="338">
        <f t="shared" si="8"/>
        <v>0</v>
      </c>
      <c r="N75" s="338">
        <f t="shared" si="8"/>
        <v>0</v>
      </c>
      <c r="O75" s="338">
        <f t="shared" si="8"/>
        <v>0</v>
      </c>
      <c r="P75" s="338">
        <f t="shared" si="8"/>
        <v>0</v>
      </c>
      <c r="Q75" s="338">
        <f t="shared" si="8"/>
        <v>0</v>
      </c>
      <c r="R75" s="338">
        <f t="shared" si="8"/>
        <v>0</v>
      </c>
      <c r="S75" s="338">
        <f t="shared" si="8"/>
        <v>0</v>
      </c>
      <c r="T75" s="338">
        <f>SUM(T76:T120)</f>
        <v>0</v>
      </c>
      <c r="U75" s="338">
        <f>SUM(U76:U120)</f>
        <v>0</v>
      </c>
      <c r="V75" s="338">
        <f t="shared" ref="V75:AC75" si="9">SUM(V76:V120)</f>
        <v>0</v>
      </c>
      <c r="W75" s="338">
        <f t="shared" si="9"/>
        <v>0</v>
      </c>
      <c r="X75" s="338">
        <f t="shared" si="9"/>
        <v>0</v>
      </c>
      <c r="Y75" s="338">
        <f t="shared" si="9"/>
        <v>0</v>
      </c>
      <c r="Z75" s="338">
        <f t="shared" si="9"/>
        <v>0</v>
      </c>
      <c r="AA75" s="338">
        <f t="shared" si="9"/>
        <v>0</v>
      </c>
      <c r="AB75" s="338">
        <f t="shared" si="9"/>
        <v>0</v>
      </c>
      <c r="AC75" s="376">
        <f t="shared" si="9"/>
        <v>0</v>
      </c>
    </row>
    <row r="76" spans="1:33" s="272" customFormat="1" ht="20.100000000000001" customHeight="1" x14ac:dyDescent="0.2">
      <c r="A76" s="339" t="str">
        <f>IF(B76&lt;&gt;"",ROMAN(B76) &amp;IF(C76&lt;&gt;""," -" &amp;C76,""),"")</f>
        <v>I -1</v>
      </c>
      <c r="B76" s="340">
        <v>1</v>
      </c>
      <c r="C76" s="341">
        <v>1</v>
      </c>
      <c r="D76" s="342" t="str">
        <f>CONCATENATE(Sprache!$B$34,"-",Sprache!$B$25," ",ROMAN(B76)," - ",Sprache!$B$35," ",C76)</f>
        <v>BK-Teilprojekt I - AG 1</v>
      </c>
      <c r="E76" s="343" t="s">
        <v>79</v>
      </c>
      <c r="F76" s="344" t="str">
        <f>IF(E$76&lt;&gt;"",IF(Anzahl_AG=1,E$76,CONCATENATE(E$76," - ",J$6)),"")</f>
        <v>Betriebskosten - HVB</v>
      </c>
      <c r="G76" s="345">
        <f t="shared" ref="G76:G125" si="10">H76+I76</f>
        <v>0</v>
      </c>
      <c r="H76" s="345">
        <f>J76+L76+N76+P76+R76</f>
        <v>0</v>
      </c>
      <c r="I76" s="345">
        <f>K76+M76+O76+Q76+S76</f>
        <v>0</v>
      </c>
      <c r="J76" s="346">
        <f>IF(BK_1_AG_1!$U$13&lt;&gt;"",BK_1_AG_1!$U$13,"")</f>
        <v>0</v>
      </c>
      <c r="K76" s="347">
        <f>IF(BK_1_AG_1!$V$13&lt;&gt;"",BK_1_AG_1!$V$13,"")</f>
        <v>0</v>
      </c>
      <c r="L76" s="347"/>
      <c r="M76" s="347"/>
      <c r="N76" s="347"/>
      <c r="O76" s="347"/>
      <c r="P76" s="347"/>
      <c r="Q76" s="347"/>
      <c r="R76" s="347"/>
      <c r="S76" s="347"/>
      <c r="T76" s="347"/>
      <c r="U76" s="347"/>
      <c r="V76" s="347"/>
      <c r="W76" s="347"/>
      <c r="X76" s="347"/>
      <c r="Y76" s="347"/>
      <c r="Z76" s="347"/>
      <c r="AA76" s="347"/>
      <c r="AB76" s="347"/>
      <c r="AC76" s="347"/>
    </row>
    <row r="77" spans="1:33" s="272" customFormat="1" ht="20.100000000000001" customHeight="1" x14ac:dyDescent="0.2">
      <c r="A77" s="349" t="str">
        <f t="shared" ref="A77:A85" si="11">IF(B77&lt;&gt;"",ROMAN(B77) &amp;IF(C77&lt;&gt;""," -" &amp;C77,""),"")</f>
        <v>I -2</v>
      </c>
      <c r="B77" s="350">
        <v>1</v>
      </c>
      <c r="C77" s="351">
        <v>2</v>
      </c>
      <c r="D77" s="352" t="str">
        <f>CONCATENATE(Sprache!$B$34,"-",Sprache!$B$25," ",ROMAN(B77)," - ",Sprache!$B$35," ",C77)</f>
        <v>BK-Teilprojekt I - AG 2</v>
      </c>
      <c r="E77" s="353"/>
      <c r="F77" s="354" t="str">
        <f>IF(E$76&lt;&gt;"",IF(Anzahl_AG=1,E$76,CONCATENATE(E$76," - ",L$6)),"")</f>
        <v>Betriebskosten - HVG</v>
      </c>
      <c r="G77" s="355">
        <f t="shared" si="10"/>
        <v>0</v>
      </c>
      <c r="H77" s="355">
        <f t="shared" ref="H77:H125" si="12">J77+L77+N77+P77+R77</f>
        <v>0</v>
      </c>
      <c r="I77" s="355">
        <f t="shared" ref="I77:I125" si="13">K77+M77+O77+Q77+S77</f>
        <v>0</v>
      </c>
      <c r="J77" s="356"/>
      <c r="K77" s="357"/>
      <c r="L77" s="357">
        <f>IF(BK_1_AG_2!$U$13&lt;&gt;"",BK_1_AG_2!$U$13,"")</f>
        <v>0</v>
      </c>
      <c r="M77" s="357">
        <f>IF(BK_1_AG_2!$V$13&lt;&gt;"",BK_1_AG_2!$V$13,"")</f>
        <v>0</v>
      </c>
      <c r="N77" s="357"/>
      <c r="O77" s="357"/>
      <c r="P77" s="357"/>
      <c r="Q77" s="357"/>
      <c r="R77" s="357"/>
      <c r="S77" s="357"/>
      <c r="T77" s="357"/>
      <c r="U77" s="357"/>
      <c r="V77" s="357"/>
      <c r="W77" s="357"/>
      <c r="X77" s="357"/>
      <c r="Y77" s="357"/>
      <c r="Z77" s="357"/>
      <c r="AA77" s="357"/>
      <c r="AB77" s="357"/>
      <c r="AC77" s="357"/>
    </row>
    <row r="78" spans="1:33" s="272" customFormat="1" ht="20.100000000000001" hidden="1" customHeight="1" x14ac:dyDescent="0.2">
      <c r="A78" s="349" t="str">
        <f t="shared" si="11"/>
        <v>I -3</v>
      </c>
      <c r="B78" s="350">
        <v>1</v>
      </c>
      <c r="C78" s="351">
        <v>3</v>
      </c>
      <c r="D78" s="352" t="str">
        <f>CONCATENATE(Sprache!$B$34,"-",Sprache!$B$25," ",ROMAN(B78)," - ",Sprache!$B$35," ",C78)</f>
        <v>BK-Teilprojekt I - AG 3</v>
      </c>
      <c r="E78" s="353"/>
      <c r="F78" s="354" t="str">
        <f>IF(E$76&lt;&gt;"",IF(Anzahl_AG=1,E$76,CONCATENATE(E$76," - ",N$6)),"")</f>
        <v>Betriebskosten - Auftraggeber 3</v>
      </c>
      <c r="G78" s="355">
        <f t="shared" si="10"/>
        <v>0</v>
      </c>
      <c r="H78" s="355">
        <f t="shared" si="12"/>
        <v>0</v>
      </c>
      <c r="I78" s="355">
        <f t="shared" si="13"/>
        <v>0</v>
      </c>
      <c r="J78" s="356"/>
      <c r="K78" s="357"/>
      <c r="L78" s="357"/>
      <c r="M78" s="357"/>
      <c r="N78" s="357">
        <f>IF(BK_1_AG_3!$U$13&lt;&gt;"",BK_1_AG_3!$U$13,"")</f>
        <v>0</v>
      </c>
      <c r="O78" s="357">
        <f>IF(BK_1_AG_3!$V$13&lt;&gt;"",BK_1_AG_3!$V$13,"")</f>
        <v>0</v>
      </c>
      <c r="P78" s="357"/>
      <c r="Q78" s="357"/>
      <c r="R78" s="357"/>
      <c r="S78" s="357"/>
      <c r="T78" s="357"/>
      <c r="U78" s="357"/>
      <c r="V78" s="357"/>
      <c r="W78" s="357"/>
      <c r="X78" s="357"/>
      <c r="Y78" s="357"/>
      <c r="Z78" s="357"/>
      <c r="AA78" s="357"/>
      <c r="AB78" s="357"/>
      <c r="AC78" s="357"/>
    </row>
    <row r="79" spans="1:33" s="272" customFormat="1" ht="20.100000000000001" hidden="1" customHeight="1" x14ac:dyDescent="0.2">
      <c r="A79" s="349" t="str">
        <f t="shared" si="11"/>
        <v>I -4</v>
      </c>
      <c r="B79" s="350">
        <v>1</v>
      </c>
      <c r="C79" s="351">
        <v>4</v>
      </c>
      <c r="D79" s="352" t="str">
        <f>CONCATENATE(Sprache!$B$34,"-",Sprache!$B$25," ",ROMAN(B79)," - ",Sprache!$B$35," ",C79)</f>
        <v>BK-Teilprojekt I - AG 4</v>
      </c>
      <c r="E79" s="353"/>
      <c r="F79" s="354" t="str">
        <f>IF(E$76&lt;&gt;"",IF(Anzahl_AG=1,E$76,CONCATENATE(E$76," - ",P$6)),"")</f>
        <v>Betriebskosten - Auftraggeber 4</v>
      </c>
      <c r="G79" s="355">
        <f t="shared" si="10"/>
        <v>0</v>
      </c>
      <c r="H79" s="355">
        <f t="shared" si="12"/>
        <v>0</v>
      </c>
      <c r="I79" s="355">
        <f t="shared" si="13"/>
        <v>0</v>
      </c>
      <c r="J79" s="356"/>
      <c r="K79" s="357"/>
      <c r="L79" s="357"/>
      <c r="M79" s="357"/>
      <c r="N79" s="357"/>
      <c r="O79" s="357"/>
      <c r="P79" s="357">
        <f>IF(BK_1_AG_4!$U$13&lt;&gt;"",BK_1_AG_4!$U$13,"")</f>
        <v>0</v>
      </c>
      <c r="Q79" s="357">
        <f>IF(BK_1_AG_4!$V$13&lt;&gt;"",BK_1_AG_4!$V$13,"")</f>
        <v>0</v>
      </c>
      <c r="R79" s="357"/>
      <c r="S79" s="357"/>
      <c r="T79" s="357"/>
      <c r="U79" s="357"/>
      <c r="V79" s="357"/>
      <c r="W79" s="357"/>
      <c r="X79" s="357"/>
      <c r="Y79" s="357"/>
      <c r="Z79" s="357"/>
      <c r="AA79" s="357"/>
      <c r="AB79" s="357"/>
      <c r="AC79" s="357"/>
    </row>
    <row r="80" spans="1:33" s="272" customFormat="1" ht="20.100000000000001" hidden="1" customHeight="1" x14ac:dyDescent="0.2">
      <c r="A80" s="349" t="str">
        <f t="shared" si="11"/>
        <v>I -5</v>
      </c>
      <c r="B80" s="350">
        <v>1</v>
      </c>
      <c r="C80" s="351">
        <v>5</v>
      </c>
      <c r="D80" s="352" t="str">
        <f>CONCATENATE(Sprache!$B$34,"-",Sprache!$B$25," ",ROMAN(B80)," - ",Sprache!$B$35," ",C80)</f>
        <v>BK-Teilprojekt I - AG 5</v>
      </c>
      <c r="E80" s="353"/>
      <c r="F80" s="354" t="str">
        <f>IF(E$76&lt;&gt;"",IF(Anzahl_AG=1,E$76,CONCATENATE(E$76," - ",R$6)),"")</f>
        <v>Betriebskosten - Auftraggeber 5</v>
      </c>
      <c r="G80" s="355">
        <f t="shared" si="10"/>
        <v>0</v>
      </c>
      <c r="H80" s="355">
        <f t="shared" si="12"/>
        <v>0</v>
      </c>
      <c r="I80" s="355">
        <f t="shared" si="13"/>
        <v>0</v>
      </c>
      <c r="J80" s="356"/>
      <c r="K80" s="357"/>
      <c r="L80" s="357"/>
      <c r="M80" s="357"/>
      <c r="N80" s="357"/>
      <c r="O80" s="357"/>
      <c r="P80" s="357"/>
      <c r="Q80" s="357"/>
      <c r="R80" s="357">
        <f>IF(BK_1_AG_5!$U$13&lt;&gt;"",BK_1_AG_5!$U$13,"")</f>
        <v>0</v>
      </c>
      <c r="S80" s="357">
        <f>IF(BK_1_AG_5!$V$13&lt;&gt;"",BK_1_AG_5!$V$13,"")</f>
        <v>0</v>
      </c>
      <c r="T80" s="357"/>
      <c r="U80" s="357"/>
      <c r="V80" s="357"/>
      <c r="W80" s="357"/>
      <c r="X80" s="357"/>
      <c r="Y80" s="357"/>
      <c r="Z80" s="357"/>
      <c r="AA80" s="357"/>
      <c r="AB80" s="357"/>
      <c r="AC80" s="357"/>
    </row>
    <row r="81" spans="1:29" s="272" customFormat="1" ht="20.100000000000001" hidden="1" customHeight="1" x14ac:dyDescent="0.2">
      <c r="A81" s="349" t="str">
        <f t="shared" si="11"/>
        <v>I -6</v>
      </c>
      <c r="B81" s="350">
        <v>1</v>
      </c>
      <c r="C81" s="351">
        <v>6</v>
      </c>
      <c r="D81" s="352" t="str">
        <f>CONCATENATE(Sprache!$B$34,"-",Sprache!$B$25," ",ROMAN(B81)," - ",Sprache!$B$35," ",C81)</f>
        <v>BK-Teilprojekt I - AG 6</v>
      </c>
      <c r="E81" s="353"/>
      <c r="F81" s="354" t="str">
        <f>IF(E$76&lt;&gt;"",IF(Anzahl_AG=1,E$76,CONCATENATE(E$76," - ",T$6)),"")</f>
        <v>Betriebskosten - Auftraggeber 6</v>
      </c>
      <c r="G81" s="355">
        <f t="shared" si="10"/>
        <v>0</v>
      </c>
      <c r="H81" s="355">
        <f t="shared" si="12"/>
        <v>0</v>
      </c>
      <c r="I81" s="355">
        <f t="shared" si="13"/>
        <v>0</v>
      </c>
      <c r="J81" s="356"/>
      <c r="K81" s="357"/>
      <c r="L81" s="357"/>
      <c r="M81" s="357"/>
      <c r="N81" s="357"/>
      <c r="O81" s="357"/>
      <c r="P81" s="357"/>
      <c r="Q81" s="357"/>
      <c r="R81" s="357"/>
      <c r="S81" s="357"/>
      <c r="T81" s="357">
        <f>IF(BK_1_AG_6!$U$13&lt;&gt;"",BK_1_AG_6!$U$13,"")</f>
        <v>0</v>
      </c>
      <c r="U81" s="357">
        <f>IF(BK_1_AG_6!$V$13&lt;&gt;"",BK_1_AG_6!$V$13,"")</f>
        <v>0</v>
      </c>
      <c r="V81" s="357"/>
      <c r="W81" s="357"/>
      <c r="X81" s="357"/>
      <c r="Y81" s="357"/>
      <c r="Z81" s="357"/>
      <c r="AA81" s="357"/>
      <c r="AB81" s="357"/>
      <c r="AC81" s="357"/>
    </row>
    <row r="82" spans="1:29" s="272" customFormat="1" ht="20.100000000000001" hidden="1" customHeight="1" x14ac:dyDescent="0.2">
      <c r="A82" s="349" t="str">
        <f t="shared" si="11"/>
        <v>I -7</v>
      </c>
      <c r="B82" s="350">
        <v>1</v>
      </c>
      <c r="C82" s="351">
        <v>7</v>
      </c>
      <c r="D82" s="352" t="str">
        <f>CONCATENATE(Sprache!$B$34,"-",Sprache!$B$25," ",ROMAN(B82)," - ",Sprache!$B$35," ",C82)</f>
        <v>BK-Teilprojekt I - AG 7</v>
      </c>
      <c r="E82" s="353"/>
      <c r="F82" s="354" t="str">
        <f>IF(E$76&lt;&gt;"",IF(Anzahl_AG=1,E$76,CONCATENATE(E$76," - ",V$6)),"")</f>
        <v>Betriebskosten - Auftraggeber 7</v>
      </c>
      <c r="G82" s="355">
        <f t="shared" si="10"/>
        <v>0</v>
      </c>
      <c r="H82" s="355">
        <f t="shared" si="12"/>
        <v>0</v>
      </c>
      <c r="I82" s="355">
        <f t="shared" si="13"/>
        <v>0</v>
      </c>
      <c r="J82" s="356"/>
      <c r="K82" s="357"/>
      <c r="L82" s="357"/>
      <c r="M82" s="357"/>
      <c r="N82" s="357"/>
      <c r="O82" s="357"/>
      <c r="P82" s="357"/>
      <c r="Q82" s="357"/>
      <c r="R82" s="357"/>
      <c r="S82" s="357"/>
      <c r="T82" s="357"/>
      <c r="U82" s="357"/>
      <c r="V82" s="357">
        <f>IF(BK_1_AG_7!$U$13&lt;&gt;"",BK_1_AG_7!$U$13,"")</f>
        <v>0</v>
      </c>
      <c r="W82" s="357">
        <f>IF(BK_1_AG_7!$V$13&lt;&gt;"",BK_1_AG_7!$V$13,"")</f>
        <v>0</v>
      </c>
      <c r="X82" s="357"/>
      <c r="Y82" s="357"/>
      <c r="Z82" s="357"/>
      <c r="AA82" s="357"/>
      <c r="AB82" s="357"/>
      <c r="AC82" s="357"/>
    </row>
    <row r="83" spans="1:29" s="272" customFormat="1" ht="20.100000000000001" hidden="1" customHeight="1" x14ac:dyDescent="0.2">
      <c r="A83" s="349" t="str">
        <f t="shared" si="11"/>
        <v>I -8</v>
      </c>
      <c r="B83" s="350">
        <v>1</v>
      </c>
      <c r="C83" s="351">
        <v>8</v>
      </c>
      <c r="D83" s="352" t="str">
        <f>CONCATENATE(Sprache!$B$34,"-",Sprache!$B$25," ",ROMAN(B83)," - ",Sprache!$B$35," ",C83)</f>
        <v>BK-Teilprojekt I - AG 8</v>
      </c>
      <c r="E83" s="353"/>
      <c r="F83" s="354" t="str">
        <f>IF(E$76&lt;&gt;"",IF(Anzahl_AG=1,E$76,CONCATENATE(E$76," - ",X$6)),"")</f>
        <v>Betriebskosten - Auftraggeber 8</v>
      </c>
      <c r="G83" s="355">
        <f t="shared" si="10"/>
        <v>0</v>
      </c>
      <c r="H83" s="355">
        <f t="shared" si="12"/>
        <v>0</v>
      </c>
      <c r="I83" s="355">
        <f t="shared" si="13"/>
        <v>0</v>
      </c>
      <c r="J83" s="356"/>
      <c r="K83" s="357"/>
      <c r="L83" s="357"/>
      <c r="M83" s="357"/>
      <c r="N83" s="357"/>
      <c r="O83" s="357"/>
      <c r="P83" s="357"/>
      <c r="Q83" s="357"/>
      <c r="R83" s="357"/>
      <c r="S83" s="357"/>
      <c r="T83" s="357"/>
      <c r="U83" s="357"/>
      <c r="V83" s="357"/>
      <c r="W83" s="357"/>
      <c r="X83" s="357">
        <f>IF(BK_1_AG_8!$U$13&lt;&gt;"",BK_1_AG_8!$U$13,"")</f>
        <v>0</v>
      </c>
      <c r="Y83" s="357">
        <f>IF(BK_1_AG_8!$V$13&lt;&gt;"",BK_1_AG_8!$V$13,"")</f>
        <v>0</v>
      </c>
      <c r="Z83" s="357"/>
      <c r="AA83" s="357"/>
      <c r="AB83" s="357"/>
      <c r="AC83" s="357"/>
    </row>
    <row r="84" spans="1:29" s="272" customFormat="1" ht="20.100000000000001" hidden="1" customHeight="1" x14ac:dyDescent="0.2">
      <c r="A84" s="349" t="str">
        <f t="shared" si="11"/>
        <v>I -9</v>
      </c>
      <c r="B84" s="350">
        <v>1</v>
      </c>
      <c r="C84" s="351">
        <v>9</v>
      </c>
      <c r="D84" s="352" t="str">
        <f>CONCATENATE(Sprache!$B$34,"-",Sprache!$B$25," ",ROMAN(B84)," - ",Sprache!$B$35," ",C84)</f>
        <v>BK-Teilprojekt I - AG 9</v>
      </c>
      <c r="E84" s="353"/>
      <c r="F84" s="354" t="str">
        <f>IF(E$76&lt;&gt;"",IF(Anzahl_AG=1,E$76,CONCATENATE(E$76," - ",Z$6)),"")</f>
        <v>Betriebskosten - Auftraggeber 9</v>
      </c>
      <c r="G84" s="355">
        <f t="shared" si="10"/>
        <v>0</v>
      </c>
      <c r="H84" s="355">
        <f t="shared" si="12"/>
        <v>0</v>
      </c>
      <c r="I84" s="355">
        <f t="shared" si="13"/>
        <v>0</v>
      </c>
      <c r="J84" s="356"/>
      <c r="K84" s="357"/>
      <c r="L84" s="357"/>
      <c r="M84" s="357"/>
      <c r="N84" s="357"/>
      <c r="O84" s="357"/>
      <c r="P84" s="357"/>
      <c r="Q84" s="357"/>
      <c r="R84" s="357"/>
      <c r="S84" s="357"/>
      <c r="T84" s="357"/>
      <c r="U84" s="357"/>
      <c r="V84" s="357"/>
      <c r="W84" s="357"/>
      <c r="X84" s="357"/>
      <c r="Y84" s="357"/>
      <c r="Z84" s="357">
        <f>IF(BK_1_AG_9!$U$13&lt;&gt;"",BK_1_AG_9!$U$13,"")</f>
        <v>0</v>
      </c>
      <c r="AA84" s="357">
        <f>IF(BK_1_AG_9!$V$13&lt;&gt;"",BK_1_AG_9!$V$13,"")</f>
        <v>0</v>
      </c>
      <c r="AB84" s="357"/>
      <c r="AC84" s="357"/>
    </row>
    <row r="85" spans="1:29" s="272" customFormat="1" ht="20.100000000000001" hidden="1" customHeight="1" x14ac:dyDescent="0.2">
      <c r="A85" s="349" t="str">
        <f t="shared" si="11"/>
        <v>I -10</v>
      </c>
      <c r="B85" s="350">
        <v>1</v>
      </c>
      <c r="C85" s="351">
        <v>10</v>
      </c>
      <c r="D85" s="352" t="str">
        <f>CONCATENATE(Sprache!$B$34,"-",Sprache!$B$25," ",ROMAN(B85)," - ",Sprache!$B$35," ",C85)</f>
        <v>BK-Teilprojekt I - AG 10</v>
      </c>
      <c r="E85" s="353"/>
      <c r="F85" s="354" t="str">
        <f>IF(E$76&lt;&gt;"",IF(Anzahl_AG=1,E$76,CONCATENATE(E$76," - ",AB$6)),"")</f>
        <v>Betriebskosten - Auftraggeber 10</v>
      </c>
      <c r="G85" s="355">
        <f t="shared" si="10"/>
        <v>0</v>
      </c>
      <c r="H85" s="355">
        <f t="shared" si="12"/>
        <v>0</v>
      </c>
      <c r="I85" s="355">
        <f t="shared" si="13"/>
        <v>0</v>
      </c>
      <c r="J85" s="356"/>
      <c r="K85" s="357"/>
      <c r="L85" s="357"/>
      <c r="M85" s="357"/>
      <c r="N85" s="357"/>
      <c r="O85" s="357"/>
      <c r="P85" s="357"/>
      <c r="Q85" s="357"/>
      <c r="R85" s="357"/>
      <c r="S85" s="357"/>
      <c r="T85" s="357"/>
      <c r="U85" s="357"/>
      <c r="V85" s="357"/>
      <c r="W85" s="357"/>
      <c r="X85" s="357"/>
      <c r="Y85" s="357"/>
      <c r="Z85" s="357"/>
      <c r="AA85" s="357"/>
      <c r="AB85" s="357">
        <f>IF(BK_1_AG_10!$U$13&lt;&gt;"",BK_1_AG_10!$U$13,"")</f>
        <v>0</v>
      </c>
      <c r="AC85" s="357">
        <f>IF(BK_1_AG_10!$V$13&lt;&gt;"",BK_1_AG_10!$V$13,"")</f>
        <v>0</v>
      </c>
    </row>
    <row r="86" spans="1:29" s="272" customFormat="1" ht="20.100000000000001" hidden="1" customHeight="1" x14ac:dyDescent="0.2">
      <c r="A86" s="349" t="str">
        <f>IF(B86&lt;&gt;"",ROMAN(B86) &amp;IF(C86&lt;&gt;""," -" &amp;C86,""),"")</f>
        <v>II -1</v>
      </c>
      <c r="B86" s="350">
        <v>2</v>
      </c>
      <c r="C86" s="351">
        <v>1</v>
      </c>
      <c r="D86" s="352" t="str">
        <f>CONCATENATE(Sprache!$B$34,"-",Sprache!$B$25," ",ROMAN(B86)," - ",Sprache!$B$35," ",C86)</f>
        <v>BK-Teilprojekt II - AG 1</v>
      </c>
      <c r="E86" s="353"/>
      <c r="F86" s="344" t="str">
        <f>IF(E$86&lt;&gt;"",IF(Anzahl_AG=1,E$86,CONCATENATE(E$86," - ",J$6)),"")</f>
        <v/>
      </c>
      <c r="G86" s="355">
        <f t="shared" si="10"/>
        <v>0</v>
      </c>
      <c r="H86" s="355">
        <f t="shared" si="12"/>
        <v>0</v>
      </c>
      <c r="I86" s="355">
        <f t="shared" si="13"/>
        <v>0</v>
      </c>
      <c r="J86" s="356">
        <f>IF(BK_2_AG_1!$U$13&lt;&gt;"",BK_2_AG_1!$U$13,"")</f>
        <v>0</v>
      </c>
      <c r="K86" s="357">
        <f>IF(BK_2_AG_1!$V$13&lt;&gt;"",BK_2_AG_1!$V$13,"")</f>
        <v>0</v>
      </c>
      <c r="L86" s="357"/>
      <c r="M86" s="357"/>
      <c r="N86" s="357"/>
      <c r="O86" s="357"/>
      <c r="P86" s="357"/>
      <c r="Q86" s="357"/>
      <c r="R86" s="357"/>
      <c r="S86" s="357"/>
      <c r="T86" s="357"/>
      <c r="U86" s="357"/>
      <c r="V86" s="357"/>
      <c r="W86" s="357"/>
      <c r="X86" s="357"/>
      <c r="Y86" s="357"/>
      <c r="Z86" s="357"/>
      <c r="AA86" s="357"/>
      <c r="AB86" s="357"/>
      <c r="AC86" s="357"/>
    </row>
    <row r="87" spans="1:29" s="272" customFormat="1" ht="20.100000000000001" hidden="1" customHeight="1" x14ac:dyDescent="0.2">
      <c r="A87" s="349" t="str">
        <f t="shared" ref="A87:A95" si="14">IF(B87&lt;&gt;"",ROMAN(B87) &amp;IF(C87&lt;&gt;""," -" &amp;C87,""),"")</f>
        <v>II -2</v>
      </c>
      <c r="B87" s="350">
        <v>2</v>
      </c>
      <c r="C87" s="351">
        <v>2</v>
      </c>
      <c r="D87" s="352" t="str">
        <f>CONCATENATE(Sprache!$B$34,"-",Sprache!$B$25," ",ROMAN(B87)," - ",Sprache!$B$35," ",C87)</f>
        <v>BK-Teilprojekt II - AG 2</v>
      </c>
      <c r="E87" s="353"/>
      <c r="F87" s="354" t="str">
        <f>IF(E$86&lt;&gt;"",IF(Anzahl_AG=1,E$86,CONCATENATE(E$86," - ",L$6)),"")</f>
        <v/>
      </c>
      <c r="G87" s="355">
        <f t="shared" si="10"/>
        <v>0</v>
      </c>
      <c r="H87" s="355">
        <f t="shared" si="12"/>
        <v>0</v>
      </c>
      <c r="I87" s="355">
        <f t="shared" si="13"/>
        <v>0</v>
      </c>
      <c r="J87" s="356"/>
      <c r="K87" s="357"/>
      <c r="L87" s="357">
        <f>IF(BK_2_AG_2!$U$13&lt;&gt;"",BK_2_AG_2!$U$13,"")</f>
        <v>0</v>
      </c>
      <c r="M87" s="357">
        <f>IF(BK_2_AG_2!$V$13&lt;&gt;"",BK_2_AG_2!$V$13,"")</f>
        <v>0</v>
      </c>
      <c r="N87" s="357"/>
      <c r="O87" s="357"/>
      <c r="P87" s="357"/>
      <c r="Q87" s="357"/>
      <c r="R87" s="357"/>
      <c r="S87" s="357"/>
      <c r="T87" s="357"/>
      <c r="U87" s="357"/>
      <c r="V87" s="357"/>
      <c r="W87" s="357"/>
      <c r="X87" s="357"/>
      <c r="Y87" s="357"/>
      <c r="Z87" s="357"/>
      <c r="AA87" s="357"/>
      <c r="AB87" s="357"/>
      <c r="AC87" s="357"/>
    </row>
    <row r="88" spans="1:29" s="272" customFormat="1" ht="20.100000000000001" hidden="1" customHeight="1" x14ac:dyDescent="0.2">
      <c r="A88" s="349" t="str">
        <f t="shared" si="14"/>
        <v>II -3</v>
      </c>
      <c r="B88" s="350">
        <v>2</v>
      </c>
      <c r="C88" s="351">
        <v>3</v>
      </c>
      <c r="D88" s="352" t="str">
        <f>CONCATENATE(Sprache!$B$34,"-",Sprache!$B$25," ",ROMAN(B88)," - ",Sprache!$B$35," ",C88)</f>
        <v>BK-Teilprojekt II - AG 3</v>
      </c>
      <c r="E88" s="353"/>
      <c r="F88" s="354" t="str">
        <f>IF(E$86&lt;&gt;"",IF(Anzahl_AG=1,E$86,CONCATENATE(E$86," - ",N$6)),"")</f>
        <v/>
      </c>
      <c r="G88" s="355">
        <f t="shared" si="10"/>
        <v>0</v>
      </c>
      <c r="H88" s="355">
        <f t="shared" si="12"/>
        <v>0</v>
      </c>
      <c r="I88" s="355">
        <f t="shared" si="13"/>
        <v>0</v>
      </c>
      <c r="J88" s="356"/>
      <c r="K88" s="357"/>
      <c r="L88" s="357"/>
      <c r="M88" s="357"/>
      <c r="N88" s="357">
        <f>IF(BK_2_AG_3!$U$13&lt;&gt;"",BK_2_AG_3!$U$13,"")</f>
        <v>0</v>
      </c>
      <c r="O88" s="357">
        <f>IF(BK_2_AG_3!$V$13&lt;&gt;"",BK_2_AG_3!$V$13,"")</f>
        <v>0</v>
      </c>
      <c r="P88" s="357"/>
      <c r="Q88" s="357"/>
      <c r="R88" s="357"/>
      <c r="S88" s="357"/>
      <c r="T88" s="357"/>
      <c r="U88" s="357"/>
      <c r="V88" s="357"/>
      <c r="W88" s="357"/>
      <c r="X88" s="357"/>
      <c r="Y88" s="357"/>
      <c r="Z88" s="357"/>
      <c r="AA88" s="357"/>
      <c r="AB88" s="357"/>
      <c r="AC88" s="357"/>
    </row>
    <row r="89" spans="1:29" s="272" customFormat="1" ht="20.100000000000001" hidden="1" customHeight="1" x14ac:dyDescent="0.2">
      <c r="A89" s="349" t="str">
        <f t="shared" si="14"/>
        <v>II -4</v>
      </c>
      <c r="B89" s="350">
        <v>2</v>
      </c>
      <c r="C89" s="351">
        <v>4</v>
      </c>
      <c r="D89" s="352" t="str">
        <f>CONCATENATE(Sprache!$B$34,"-",Sprache!$B$25," ",ROMAN(B89)," - ",Sprache!$B$35," ",C89)</f>
        <v>BK-Teilprojekt II - AG 4</v>
      </c>
      <c r="E89" s="353"/>
      <c r="F89" s="354" t="str">
        <f>IF(E$86&lt;&gt;"",IF(Anzahl_AG=1,E$86,CONCATENATE(E$86," - ",P$6)),"")</f>
        <v/>
      </c>
      <c r="G89" s="355">
        <f t="shared" si="10"/>
        <v>0</v>
      </c>
      <c r="H89" s="355">
        <f t="shared" si="12"/>
        <v>0</v>
      </c>
      <c r="I89" s="355">
        <f t="shared" si="13"/>
        <v>0</v>
      </c>
      <c r="J89" s="356"/>
      <c r="K89" s="357"/>
      <c r="L89" s="357"/>
      <c r="M89" s="357"/>
      <c r="N89" s="357"/>
      <c r="O89" s="357"/>
      <c r="P89" s="357">
        <f>IF(BK_2_AG_4!$U$13&lt;&gt;"",BK_2_AG_4!$U$13,"")</f>
        <v>0</v>
      </c>
      <c r="Q89" s="357">
        <f>IF(BK_2_AG_4!$V$13&lt;&gt;"",BK_2_AG_4!$V$13,"")</f>
        <v>0</v>
      </c>
      <c r="R89" s="357"/>
      <c r="S89" s="357"/>
      <c r="T89" s="357"/>
      <c r="U89" s="357"/>
      <c r="V89" s="357"/>
      <c r="W89" s="357"/>
      <c r="X89" s="357"/>
      <c r="Y89" s="357"/>
      <c r="Z89" s="357"/>
      <c r="AA89" s="357"/>
      <c r="AB89" s="357"/>
      <c r="AC89" s="357"/>
    </row>
    <row r="90" spans="1:29" s="272" customFormat="1" ht="20.100000000000001" hidden="1" customHeight="1" x14ac:dyDescent="0.2">
      <c r="A90" s="349" t="str">
        <f t="shared" si="14"/>
        <v>II -5</v>
      </c>
      <c r="B90" s="350">
        <v>2</v>
      </c>
      <c r="C90" s="351">
        <v>5</v>
      </c>
      <c r="D90" s="352" t="str">
        <f>CONCATENATE(Sprache!$B$34,"-",Sprache!$B$25," ",ROMAN(B90)," - ",Sprache!$B$35," ",C90)</f>
        <v>BK-Teilprojekt II - AG 5</v>
      </c>
      <c r="E90" s="353"/>
      <c r="F90" s="354" t="str">
        <f>IF(E$86&lt;&gt;"",IF(Anzahl_AG=1,E$86,CONCATENATE(E$86," - ",R$6)),"")</f>
        <v/>
      </c>
      <c r="G90" s="355">
        <f t="shared" si="10"/>
        <v>0</v>
      </c>
      <c r="H90" s="355">
        <f t="shared" si="12"/>
        <v>0</v>
      </c>
      <c r="I90" s="355">
        <f t="shared" si="13"/>
        <v>0</v>
      </c>
      <c r="J90" s="356"/>
      <c r="K90" s="357"/>
      <c r="L90" s="357"/>
      <c r="M90" s="357"/>
      <c r="N90" s="357"/>
      <c r="O90" s="357"/>
      <c r="P90" s="357"/>
      <c r="Q90" s="357"/>
      <c r="R90" s="357">
        <f>IF(BK_2_AG_5!$U$13&lt;&gt;"",BK_2_AG_5!$U$13,"")</f>
        <v>0</v>
      </c>
      <c r="S90" s="357">
        <f>IF(BK_2_AG_5!$V$13&lt;&gt;"",BK_2_AG_5!$V$13,"")</f>
        <v>0</v>
      </c>
      <c r="T90" s="357"/>
      <c r="U90" s="357"/>
      <c r="V90" s="357"/>
      <c r="W90" s="357"/>
      <c r="X90" s="357"/>
      <c r="Y90" s="357"/>
      <c r="Z90" s="357"/>
      <c r="AA90" s="357"/>
      <c r="AB90" s="357"/>
      <c r="AC90" s="357"/>
    </row>
    <row r="91" spans="1:29" s="272" customFormat="1" ht="20.100000000000001" hidden="1" customHeight="1" x14ac:dyDescent="0.2">
      <c r="A91" s="349" t="str">
        <f t="shared" si="14"/>
        <v>II -6</v>
      </c>
      <c r="B91" s="350">
        <v>2</v>
      </c>
      <c r="C91" s="351">
        <v>6</v>
      </c>
      <c r="D91" s="352" t="str">
        <f>CONCATENATE(Sprache!$B$34,"-",Sprache!$B$25," ",ROMAN(B91)," - ",Sprache!$B$35," ",C91)</f>
        <v>BK-Teilprojekt II - AG 6</v>
      </c>
      <c r="E91" s="353"/>
      <c r="F91" s="354" t="str">
        <f>IF(E$86&lt;&gt;"",IF(Anzahl_AG=1,E$86,CONCATENATE(E$86," - ",T$6)),"")</f>
        <v/>
      </c>
      <c r="G91" s="355">
        <f t="shared" si="10"/>
        <v>0</v>
      </c>
      <c r="H91" s="355">
        <f t="shared" si="12"/>
        <v>0</v>
      </c>
      <c r="I91" s="355">
        <f t="shared" si="13"/>
        <v>0</v>
      </c>
      <c r="J91" s="356"/>
      <c r="K91" s="357"/>
      <c r="L91" s="357"/>
      <c r="M91" s="357"/>
      <c r="N91" s="357"/>
      <c r="O91" s="357"/>
      <c r="P91" s="357"/>
      <c r="Q91" s="357"/>
      <c r="R91" s="357"/>
      <c r="S91" s="357"/>
      <c r="T91" s="357">
        <f>IF(BK_2_AG_6!$U$13&lt;&gt;"",BK_2_AG_6!$U$13,"")</f>
        <v>0</v>
      </c>
      <c r="U91" s="357">
        <f>IF(BK_2_AG_6!$V$13&lt;&gt;"",BK_2_AG_6!$V$13,"")</f>
        <v>0</v>
      </c>
      <c r="V91" s="357"/>
      <c r="W91" s="357"/>
      <c r="X91" s="357"/>
      <c r="Y91" s="357"/>
      <c r="Z91" s="357"/>
      <c r="AA91" s="357"/>
      <c r="AB91" s="357"/>
      <c r="AC91" s="357"/>
    </row>
    <row r="92" spans="1:29" s="272" customFormat="1" ht="20.100000000000001" hidden="1" customHeight="1" x14ac:dyDescent="0.2">
      <c r="A92" s="349" t="str">
        <f t="shared" si="14"/>
        <v>II -7</v>
      </c>
      <c r="B92" s="350">
        <v>2</v>
      </c>
      <c r="C92" s="351">
        <v>7</v>
      </c>
      <c r="D92" s="352" t="str">
        <f>CONCATENATE(Sprache!$B$34,"-",Sprache!$B$25," ",ROMAN(B92)," - ",Sprache!$B$35," ",C92)</f>
        <v>BK-Teilprojekt II - AG 7</v>
      </c>
      <c r="E92" s="353"/>
      <c r="F92" s="354" t="str">
        <f>IF(E$86&lt;&gt;"",IF(Anzahl_AG=1,E$86,CONCATENATE(E$86," - ",V$6)),"")</f>
        <v/>
      </c>
      <c r="G92" s="355">
        <f t="shared" si="10"/>
        <v>0</v>
      </c>
      <c r="H92" s="355">
        <f t="shared" si="12"/>
        <v>0</v>
      </c>
      <c r="I92" s="355">
        <f t="shared" si="13"/>
        <v>0</v>
      </c>
      <c r="J92" s="356"/>
      <c r="K92" s="357"/>
      <c r="L92" s="357"/>
      <c r="M92" s="357"/>
      <c r="N92" s="357"/>
      <c r="O92" s="357"/>
      <c r="P92" s="357"/>
      <c r="Q92" s="357"/>
      <c r="R92" s="357"/>
      <c r="S92" s="357"/>
      <c r="T92" s="357"/>
      <c r="U92" s="357"/>
      <c r="V92" s="357">
        <f>IF(BK_2_AG_7!$U$13&lt;&gt;"",BK_2_AG_7!$U$13,"")</f>
        <v>0</v>
      </c>
      <c r="W92" s="357">
        <f>IF(BK_2_AG_7!$V$13&lt;&gt;"",BK_2_AG_7!$V$13,"")</f>
        <v>0</v>
      </c>
      <c r="X92" s="357"/>
      <c r="Y92" s="357"/>
      <c r="Z92" s="357"/>
      <c r="AA92" s="357"/>
      <c r="AB92" s="357"/>
      <c r="AC92" s="357"/>
    </row>
    <row r="93" spans="1:29" s="272" customFormat="1" ht="20.100000000000001" hidden="1" customHeight="1" x14ac:dyDescent="0.2">
      <c r="A93" s="349" t="str">
        <f t="shared" si="14"/>
        <v>II -8</v>
      </c>
      <c r="B93" s="350">
        <v>2</v>
      </c>
      <c r="C93" s="351">
        <v>8</v>
      </c>
      <c r="D93" s="352" t="str">
        <f>CONCATENATE(Sprache!$B$34,"-",Sprache!$B$25," ",ROMAN(B93)," - ",Sprache!$B$35," ",C93)</f>
        <v>BK-Teilprojekt II - AG 8</v>
      </c>
      <c r="E93" s="353"/>
      <c r="F93" s="354" t="str">
        <f>IF(E$86&lt;&gt;"",IF(Anzahl_AG=1,E$86,CONCATENATE(E$86," - ",X$6)),"")</f>
        <v/>
      </c>
      <c r="G93" s="355">
        <f t="shared" si="10"/>
        <v>0</v>
      </c>
      <c r="H93" s="355">
        <f t="shared" si="12"/>
        <v>0</v>
      </c>
      <c r="I93" s="355">
        <f t="shared" si="13"/>
        <v>0</v>
      </c>
      <c r="J93" s="356"/>
      <c r="K93" s="357"/>
      <c r="L93" s="357"/>
      <c r="M93" s="357"/>
      <c r="N93" s="357"/>
      <c r="O93" s="357"/>
      <c r="P93" s="357"/>
      <c r="Q93" s="357"/>
      <c r="R93" s="357"/>
      <c r="S93" s="357"/>
      <c r="T93" s="357"/>
      <c r="U93" s="357"/>
      <c r="V93" s="357"/>
      <c r="W93" s="357"/>
      <c r="X93" s="357">
        <f>IF(BK_2_AG_8!$U$13&lt;&gt;"",BK_2_AG_8!$U$13,"")</f>
        <v>0</v>
      </c>
      <c r="Y93" s="357">
        <f>IF(BK_2_AG_8!$V$13&lt;&gt;"",BK_2_AG_8!$V$13,"")</f>
        <v>0</v>
      </c>
      <c r="Z93" s="357"/>
      <c r="AA93" s="357"/>
      <c r="AB93" s="357"/>
      <c r="AC93" s="357"/>
    </row>
    <row r="94" spans="1:29" s="272" customFormat="1" ht="20.100000000000001" hidden="1" customHeight="1" x14ac:dyDescent="0.2">
      <c r="A94" s="349" t="str">
        <f t="shared" si="14"/>
        <v>II -9</v>
      </c>
      <c r="B94" s="350">
        <v>2</v>
      </c>
      <c r="C94" s="351">
        <v>9</v>
      </c>
      <c r="D94" s="352" t="str">
        <f>CONCATENATE(Sprache!$B$34,"-",Sprache!$B$25," ",ROMAN(B94)," - ",Sprache!$B$35," ",C94)</f>
        <v>BK-Teilprojekt II - AG 9</v>
      </c>
      <c r="E94" s="353"/>
      <c r="F94" s="354" t="str">
        <f>IF(E$86&lt;&gt;"",IF(Anzahl_AG=1,E$86,CONCATENATE(E$86," - ",Z$6)),"")</f>
        <v/>
      </c>
      <c r="G94" s="355">
        <f t="shared" si="10"/>
        <v>0</v>
      </c>
      <c r="H94" s="355">
        <f t="shared" si="12"/>
        <v>0</v>
      </c>
      <c r="I94" s="355">
        <f t="shared" si="13"/>
        <v>0</v>
      </c>
      <c r="J94" s="356"/>
      <c r="K94" s="357"/>
      <c r="L94" s="357"/>
      <c r="M94" s="357"/>
      <c r="N94" s="357"/>
      <c r="O94" s="357"/>
      <c r="P94" s="357"/>
      <c r="Q94" s="357"/>
      <c r="R94" s="357"/>
      <c r="S94" s="357"/>
      <c r="T94" s="357"/>
      <c r="U94" s="357"/>
      <c r="V94" s="357"/>
      <c r="W94" s="357"/>
      <c r="X94" s="357"/>
      <c r="Y94" s="357"/>
      <c r="Z94" s="357">
        <f>IF(BK_2_AG_9!$U$13&lt;&gt;"",BK_2_AG_9!$U$13,"")</f>
        <v>0</v>
      </c>
      <c r="AA94" s="357">
        <f>IF(BK_2_AG_9!$V$13&lt;&gt;"",BK_2_AG_9!$V$13,"")</f>
        <v>0</v>
      </c>
      <c r="AB94" s="357"/>
      <c r="AC94" s="357"/>
    </row>
    <row r="95" spans="1:29" s="272" customFormat="1" ht="20.100000000000001" hidden="1" customHeight="1" x14ac:dyDescent="0.2">
      <c r="A95" s="349" t="str">
        <f t="shared" si="14"/>
        <v>II -10</v>
      </c>
      <c r="B95" s="350">
        <v>2</v>
      </c>
      <c r="C95" s="351">
        <v>10</v>
      </c>
      <c r="D95" s="352" t="str">
        <f>CONCATENATE(Sprache!$B$34,"-",Sprache!$B$25," ",ROMAN(B95)," - ",Sprache!$B$35," ",C95)</f>
        <v>BK-Teilprojekt II - AG 10</v>
      </c>
      <c r="E95" s="353"/>
      <c r="F95" s="354" t="str">
        <f>IF(E$86&lt;&gt;"",IF(Anzahl_AG=1,E$86,CONCATENATE(E$86," - ",AB$6)),"")</f>
        <v/>
      </c>
      <c r="G95" s="355">
        <f t="shared" si="10"/>
        <v>0</v>
      </c>
      <c r="H95" s="355">
        <f t="shared" si="12"/>
        <v>0</v>
      </c>
      <c r="I95" s="355">
        <f t="shared" si="13"/>
        <v>0</v>
      </c>
      <c r="J95" s="356"/>
      <c r="K95" s="357"/>
      <c r="L95" s="357"/>
      <c r="M95" s="357"/>
      <c r="N95" s="357"/>
      <c r="O95" s="357"/>
      <c r="P95" s="357"/>
      <c r="Q95" s="357"/>
      <c r="R95" s="357"/>
      <c r="S95" s="357"/>
      <c r="T95" s="357"/>
      <c r="U95" s="357"/>
      <c r="V95" s="357"/>
      <c r="W95" s="357"/>
      <c r="X95" s="357"/>
      <c r="Y95" s="357"/>
      <c r="Z95" s="357"/>
      <c r="AA95" s="357"/>
      <c r="AB95" s="357">
        <f>IF(BK_2_AG_10!$U$13&lt;&gt;"",BK_2_AG_10!$U$13,"")</f>
        <v>0</v>
      </c>
      <c r="AC95" s="357">
        <f>IF(BK_2_AG_10!$V$13&lt;&gt;"",BK_2_AG_10!$V$13,"")</f>
        <v>0</v>
      </c>
    </row>
    <row r="96" spans="1:29" s="272" customFormat="1" ht="20.100000000000001" hidden="1" customHeight="1" x14ac:dyDescent="0.2">
      <c r="A96" s="349" t="str">
        <f>IF(B96&lt;&gt;"",ROMAN(B96) &amp;IF(C96&lt;&gt;""," -" &amp;C96,""),"")</f>
        <v>III -1</v>
      </c>
      <c r="B96" s="350">
        <v>3</v>
      </c>
      <c r="C96" s="351">
        <v>1</v>
      </c>
      <c r="D96" s="352" t="str">
        <f>CONCATENATE(Sprache!$B$34,"-",Sprache!$B$25," ",ROMAN(B96)," - ",Sprache!$B$35," ",C96)</f>
        <v>BK-Teilprojekt III - AG 1</v>
      </c>
      <c r="E96" s="353"/>
      <c r="F96" s="344" t="str">
        <f>IF(E$96&lt;&gt;"",IF(Anzahl_AG=1,E$96,CONCATENATE(E$96," - ",J$6)),"")</f>
        <v/>
      </c>
      <c r="G96" s="355">
        <f t="shared" si="10"/>
        <v>0</v>
      </c>
      <c r="H96" s="355">
        <f t="shared" si="12"/>
        <v>0</v>
      </c>
      <c r="I96" s="355">
        <f t="shared" si="13"/>
        <v>0</v>
      </c>
      <c r="J96" s="356">
        <f>IF(BK_3_AG_1!$U$13&lt;&gt;"",BK_3_AG_1!$U$13,"")</f>
        <v>0</v>
      </c>
      <c r="K96" s="357">
        <f>IF(BK_3_AG_1!$V$13&lt;&gt;"",BK_3_AG_1!$V$13,"")</f>
        <v>0</v>
      </c>
      <c r="L96" s="357"/>
      <c r="M96" s="357"/>
      <c r="N96" s="357"/>
      <c r="O96" s="357"/>
      <c r="P96" s="357"/>
      <c r="Q96" s="357"/>
      <c r="R96" s="357"/>
      <c r="S96" s="357"/>
      <c r="T96" s="357"/>
      <c r="U96" s="357"/>
      <c r="V96" s="357"/>
      <c r="W96" s="357"/>
      <c r="X96" s="357"/>
      <c r="Y96" s="357"/>
      <c r="Z96" s="357"/>
      <c r="AA96" s="357"/>
      <c r="AB96" s="357"/>
      <c r="AC96" s="357"/>
    </row>
    <row r="97" spans="1:29" s="272" customFormat="1" ht="20.100000000000001" hidden="1" customHeight="1" x14ac:dyDescent="0.2">
      <c r="A97" s="349" t="str">
        <f t="shared" ref="A97:A105" si="15">IF(B97&lt;&gt;"",ROMAN(B97) &amp;IF(C97&lt;&gt;""," -" &amp;C97,""),"")</f>
        <v>III -2</v>
      </c>
      <c r="B97" s="350">
        <v>3</v>
      </c>
      <c r="C97" s="351">
        <v>2</v>
      </c>
      <c r="D97" s="352" t="str">
        <f>CONCATENATE(Sprache!$B$34,"-",Sprache!$B$25," ",ROMAN(B97)," - ",Sprache!$B$35," ",C97)</f>
        <v>BK-Teilprojekt III - AG 2</v>
      </c>
      <c r="E97" s="353"/>
      <c r="F97" s="354" t="str">
        <f>IF(E$96&lt;&gt;"",IF(Anzahl_AG=1,E$96,CONCATENATE(E$96," - ",L$6)),"")</f>
        <v/>
      </c>
      <c r="G97" s="355">
        <f t="shared" si="10"/>
        <v>0</v>
      </c>
      <c r="H97" s="355">
        <f t="shared" si="12"/>
        <v>0</v>
      </c>
      <c r="I97" s="355">
        <f t="shared" si="13"/>
        <v>0</v>
      </c>
      <c r="J97" s="356"/>
      <c r="K97" s="357"/>
      <c r="L97" s="357">
        <f>IF(BK_3_AG_2!$U$13&lt;&gt;"",BK_3_AG_2!$U$13,"")</f>
        <v>0</v>
      </c>
      <c r="M97" s="357">
        <f>IF(BK_3_AG_2!$V$13&lt;&gt;"",BK_3_AG_2!$V$13,"")</f>
        <v>0</v>
      </c>
      <c r="N97" s="357"/>
      <c r="O97" s="357"/>
      <c r="P97" s="357"/>
      <c r="Q97" s="357"/>
      <c r="R97" s="357"/>
      <c r="S97" s="357"/>
      <c r="T97" s="357"/>
      <c r="U97" s="357"/>
      <c r="V97" s="357"/>
      <c r="W97" s="357"/>
      <c r="X97" s="357"/>
      <c r="Y97" s="357"/>
      <c r="Z97" s="357"/>
      <c r="AA97" s="357"/>
      <c r="AB97" s="357"/>
      <c r="AC97" s="357"/>
    </row>
    <row r="98" spans="1:29" s="272" customFormat="1" ht="20.100000000000001" hidden="1" customHeight="1" x14ac:dyDescent="0.2">
      <c r="A98" s="349" t="str">
        <f t="shared" si="15"/>
        <v>III -3</v>
      </c>
      <c r="B98" s="350">
        <v>3</v>
      </c>
      <c r="C98" s="351">
        <v>3</v>
      </c>
      <c r="D98" s="352" t="str">
        <f>CONCATENATE(Sprache!$B$34,"-",Sprache!$B$25," ",ROMAN(B98)," - ",Sprache!$B$35," ",C98)</f>
        <v>BK-Teilprojekt III - AG 3</v>
      </c>
      <c r="E98" s="353"/>
      <c r="F98" s="354" t="str">
        <f>IF(E$96&lt;&gt;"",IF(Anzahl_AG=1,E$96,CONCATENATE(E$96," - ",N$6)),"")</f>
        <v/>
      </c>
      <c r="G98" s="355">
        <f t="shared" si="10"/>
        <v>0</v>
      </c>
      <c r="H98" s="355">
        <f t="shared" si="12"/>
        <v>0</v>
      </c>
      <c r="I98" s="355">
        <f t="shared" si="13"/>
        <v>0</v>
      </c>
      <c r="J98" s="356"/>
      <c r="K98" s="357"/>
      <c r="L98" s="357"/>
      <c r="M98" s="357"/>
      <c r="N98" s="357">
        <f>IF(BK_3_AG_3!$U$13&lt;&gt;"",BK_3_AG_3!$U$13,"")</f>
        <v>0</v>
      </c>
      <c r="O98" s="357">
        <f>IF(BK_3_AG_3!$V$13&lt;&gt;"",BK_3_AG_3!$V$13,"")</f>
        <v>0</v>
      </c>
      <c r="P98" s="357"/>
      <c r="Q98" s="357"/>
      <c r="R98" s="357"/>
      <c r="S98" s="357"/>
      <c r="T98" s="357"/>
      <c r="U98" s="357"/>
      <c r="V98" s="357"/>
      <c r="W98" s="357"/>
      <c r="X98" s="357"/>
      <c r="Y98" s="357"/>
      <c r="Z98" s="357"/>
      <c r="AA98" s="357"/>
      <c r="AB98" s="357"/>
      <c r="AC98" s="357"/>
    </row>
    <row r="99" spans="1:29" s="272" customFormat="1" ht="20.100000000000001" hidden="1" customHeight="1" x14ac:dyDescent="0.2">
      <c r="A99" s="349" t="str">
        <f t="shared" si="15"/>
        <v>III -4</v>
      </c>
      <c r="B99" s="350">
        <v>3</v>
      </c>
      <c r="C99" s="351">
        <v>4</v>
      </c>
      <c r="D99" s="352" t="str">
        <f>CONCATENATE(Sprache!$B$34,"-",Sprache!$B$25," ",ROMAN(B99)," - ",Sprache!$B$35," ",C99)</f>
        <v>BK-Teilprojekt III - AG 4</v>
      </c>
      <c r="E99" s="353"/>
      <c r="F99" s="354" t="str">
        <f>IF(E$96&lt;&gt;"",IF(Anzahl_AG=1,E$96,CONCATENATE(E$96," - ",P$6)),"")</f>
        <v/>
      </c>
      <c r="G99" s="355">
        <f t="shared" si="10"/>
        <v>0</v>
      </c>
      <c r="H99" s="355">
        <f t="shared" si="12"/>
        <v>0</v>
      </c>
      <c r="I99" s="355">
        <f t="shared" si="13"/>
        <v>0</v>
      </c>
      <c r="J99" s="356"/>
      <c r="K99" s="357"/>
      <c r="L99" s="357"/>
      <c r="M99" s="357"/>
      <c r="N99" s="357"/>
      <c r="O99" s="357"/>
      <c r="P99" s="357">
        <f>IF(BK_3_AG_4!$U$13&lt;&gt;"",BK_3_AG_4!$U$13,"")</f>
        <v>0</v>
      </c>
      <c r="Q99" s="357">
        <f>IF(BK_3_AG_4!$V$13&lt;&gt;"",BK_3_AG_4!$V$13,"")</f>
        <v>0</v>
      </c>
      <c r="R99" s="357"/>
      <c r="S99" s="357"/>
      <c r="T99" s="357"/>
      <c r="U99" s="357"/>
      <c r="V99" s="357"/>
      <c r="W99" s="357"/>
      <c r="X99" s="357"/>
      <c r="Y99" s="357"/>
      <c r="Z99" s="357"/>
      <c r="AA99" s="357"/>
      <c r="AB99" s="357"/>
      <c r="AC99" s="357"/>
    </row>
    <row r="100" spans="1:29" s="272" customFormat="1" ht="20.100000000000001" hidden="1" customHeight="1" x14ac:dyDescent="0.2">
      <c r="A100" s="349" t="str">
        <f t="shared" si="15"/>
        <v>III -5</v>
      </c>
      <c r="B100" s="350">
        <v>3</v>
      </c>
      <c r="C100" s="351">
        <v>5</v>
      </c>
      <c r="D100" s="352" t="str">
        <f>CONCATENATE(Sprache!$B$34,"-",Sprache!$B$25," ",ROMAN(B100)," - ",Sprache!$B$35," ",C100)</f>
        <v>BK-Teilprojekt III - AG 5</v>
      </c>
      <c r="E100" s="353"/>
      <c r="F100" s="354" t="str">
        <f>IF(E$96&lt;&gt;"",IF(Anzahl_AG=1,E$96,CONCATENATE(E$96," - ",R$6)),"")</f>
        <v/>
      </c>
      <c r="G100" s="355">
        <f t="shared" si="10"/>
        <v>0</v>
      </c>
      <c r="H100" s="355">
        <f t="shared" si="12"/>
        <v>0</v>
      </c>
      <c r="I100" s="355">
        <f t="shared" si="13"/>
        <v>0</v>
      </c>
      <c r="J100" s="356"/>
      <c r="K100" s="357"/>
      <c r="L100" s="357"/>
      <c r="M100" s="357"/>
      <c r="N100" s="357"/>
      <c r="O100" s="357"/>
      <c r="P100" s="357"/>
      <c r="Q100" s="357"/>
      <c r="R100" s="357">
        <f>IF(BK_3_AG_5!$U$13&lt;&gt;"",BK_3_AG_5!$U$13,"")</f>
        <v>0</v>
      </c>
      <c r="S100" s="357">
        <f>IF(BK_3_AG_5!$V$13&lt;&gt;"",BK_3_AG_5!$V$13,"")</f>
        <v>0</v>
      </c>
      <c r="T100" s="357"/>
      <c r="U100" s="357"/>
      <c r="V100" s="357"/>
      <c r="W100" s="357"/>
      <c r="X100" s="357"/>
      <c r="Y100" s="357"/>
      <c r="Z100" s="357"/>
      <c r="AA100" s="357"/>
      <c r="AB100" s="357"/>
      <c r="AC100" s="357"/>
    </row>
    <row r="101" spans="1:29" s="272" customFormat="1" ht="20.100000000000001" hidden="1" customHeight="1" x14ac:dyDescent="0.2">
      <c r="A101" s="349" t="str">
        <f t="shared" si="15"/>
        <v>III -6</v>
      </c>
      <c r="B101" s="350">
        <v>3</v>
      </c>
      <c r="C101" s="351">
        <v>6</v>
      </c>
      <c r="D101" s="352" t="str">
        <f>CONCATENATE(Sprache!$B$34,"-",Sprache!$B$25," ",ROMAN(B101)," - ",Sprache!$B$35," ",C101)</f>
        <v>BK-Teilprojekt III - AG 6</v>
      </c>
      <c r="E101" s="353"/>
      <c r="F101" s="354" t="str">
        <f>IF(E$96&lt;&gt;"",IF(Anzahl_AG=1,E$96,CONCATENATE(E$96," - ",T$6)),"")</f>
        <v/>
      </c>
      <c r="G101" s="355">
        <f t="shared" si="10"/>
        <v>0</v>
      </c>
      <c r="H101" s="355">
        <f t="shared" si="12"/>
        <v>0</v>
      </c>
      <c r="I101" s="355">
        <f t="shared" si="13"/>
        <v>0</v>
      </c>
      <c r="J101" s="356"/>
      <c r="K101" s="357"/>
      <c r="L101" s="357"/>
      <c r="M101" s="357"/>
      <c r="N101" s="357"/>
      <c r="O101" s="357"/>
      <c r="P101" s="357"/>
      <c r="Q101" s="357"/>
      <c r="R101" s="357"/>
      <c r="S101" s="357"/>
      <c r="T101" s="357">
        <f>IF(BK_3_AG_6!$U$13&lt;&gt;"",BK_3_AG_6!$U$13,"")</f>
        <v>0</v>
      </c>
      <c r="U101" s="357">
        <f>IF(BK_3_AG_6!$V$13&lt;&gt;"",BK_3_AG_6!$V$13,"")</f>
        <v>0</v>
      </c>
      <c r="V101" s="357"/>
      <c r="W101" s="357"/>
      <c r="X101" s="357"/>
      <c r="Y101" s="357"/>
      <c r="Z101" s="357"/>
      <c r="AA101" s="357"/>
      <c r="AB101" s="357"/>
      <c r="AC101" s="357"/>
    </row>
    <row r="102" spans="1:29" s="272" customFormat="1" ht="20.100000000000001" hidden="1" customHeight="1" x14ac:dyDescent="0.2">
      <c r="A102" s="349" t="str">
        <f t="shared" si="15"/>
        <v>III -7</v>
      </c>
      <c r="B102" s="350">
        <v>3</v>
      </c>
      <c r="C102" s="351">
        <v>7</v>
      </c>
      <c r="D102" s="352" t="str">
        <f>CONCATENATE(Sprache!$B$34,"-",Sprache!$B$25," ",ROMAN(B102)," - ",Sprache!$B$35," ",C102)</f>
        <v>BK-Teilprojekt III - AG 7</v>
      </c>
      <c r="E102" s="353"/>
      <c r="F102" s="354" t="str">
        <f>IF(E$96&lt;&gt;"",IF(Anzahl_AG=1,E$96,CONCATENATE(E$96," - ",V$6)),"")</f>
        <v/>
      </c>
      <c r="G102" s="355">
        <f t="shared" si="10"/>
        <v>0</v>
      </c>
      <c r="H102" s="355">
        <f t="shared" si="12"/>
        <v>0</v>
      </c>
      <c r="I102" s="355">
        <f t="shared" si="13"/>
        <v>0</v>
      </c>
      <c r="J102" s="356"/>
      <c r="K102" s="357"/>
      <c r="L102" s="357"/>
      <c r="M102" s="357"/>
      <c r="N102" s="357"/>
      <c r="O102" s="357"/>
      <c r="P102" s="357"/>
      <c r="Q102" s="357"/>
      <c r="R102" s="357"/>
      <c r="S102" s="357"/>
      <c r="T102" s="357"/>
      <c r="U102" s="357"/>
      <c r="V102" s="357">
        <f>IF(BK_3_AG_7!$U$13&lt;&gt;"",BK_3_AG_7!$U$13,"")</f>
        <v>0</v>
      </c>
      <c r="W102" s="357">
        <f>IF(BK_3_AG_7!$V$13&lt;&gt;"",BK_3_AG_7!$V$13,"")</f>
        <v>0</v>
      </c>
      <c r="X102" s="357"/>
      <c r="Y102" s="357"/>
      <c r="Z102" s="357"/>
      <c r="AA102" s="357"/>
      <c r="AB102" s="357"/>
      <c r="AC102" s="357"/>
    </row>
    <row r="103" spans="1:29" s="272" customFormat="1" ht="20.100000000000001" hidden="1" customHeight="1" x14ac:dyDescent="0.2">
      <c r="A103" s="349" t="str">
        <f t="shared" si="15"/>
        <v>III -8</v>
      </c>
      <c r="B103" s="350">
        <v>3</v>
      </c>
      <c r="C103" s="351">
        <v>8</v>
      </c>
      <c r="D103" s="352" t="str">
        <f>CONCATENATE(Sprache!$B$34,"-",Sprache!$B$25," ",ROMAN(B103)," - ",Sprache!$B$35," ",C103)</f>
        <v>BK-Teilprojekt III - AG 8</v>
      </c>
      <c r="E103" s="353"/>
      <c r="F103" s="354" t="str">
        <f>IF(E$96&lt;&gt;"",IF(Anzahl_AG=1,E$96,CONCATENATE(E$96," - ",X$6)),"")</f>
        <v/>
      </c>
      <c r="G103" s="355">
        <f t="shared" si="10"/>
        <v>0</v>
      </c>
      <c r="H103" s="355">
        <f t="shared" si="12"/>
        <v>0</v>
      </c>
      <c r="I103" s="355">
        <f t="shared" si="13"/>
        <v>0</v>
      </c>
      <c r="J103" s="356"/>
      <c r="K103" s="357"/>
      <c r="L103" s="357"/>
      <c r="M103" s="357"/>
      <c r="N103" s="357"/>
      <c r="O103" s="357"/>
      <c r="P103" s="357"/>
      <c r="Q103" s="357"/>
      <c r="R103" s="357"/>
      <c r="S103" s="357"/>
      <c r="T103" s="357"/>
      <c r="U103" s="357"/>
      <c r="V103" s="357"/>
      <c r="W103" s="357"/>
      <c r="X103" s="357">
        <f>IF(BK_3_AG_8!$U$13&lt;&gt;"",BK_3_AG_8!$U$13,"")</f>
        <v>0</v>
      </c>
      <c r="Y103" s="357">
        <f>IF(BK_3_AG_8!$V$13&lt;&gt;"",BK_3_AG_8!$V$13,"")</f>
        <v>0</v>
      </c>
      <c r="Z103" s="357"/>
      <c r="AA103" s="357"/>
      <c r="AB103" s="357"/>
      <c r="AC103" s="357"/>
    </row>
    <row r="104" spans="1:29" s="272" customFormat="1" ht="20.100000000000001" hidden="1" customHeight="1" x14ac:dyDescent="0.2">
      <c r="A104" s="349" t="str">
        <f t="shared" si="15"/>
        <v>III -9</v>
      </c>
      <c r="B104" s="350">
        <v>3</v>
      </c>
      <c r="C104" s="351">
        <v>9</v>
      </c>
      <c r="D104" s="352" t="str">
        <f>CONCATENATE(Sprache!$B$34,"-",Sprache!$B$25," ",ROMAN(B104)," - ",Sprache!$B$35," ",C104)</f>
        <v>BK-Teilprojekt III - AG 9</v>
      </c>
      <c r="E104" s="353"/>
      <c r="F104" s="354" t="str">
        <f>IF(E$96&lt;&gt;"",IF(Anzahl_AG=1,E$96,CONCATENATE(E$96," - ",Z$6)),"")</f>
        <v/>
      </c>
      <c r="G104" s="355">
        <f t="shared" si="10"/>
        <v>0</v>
      </c>
      <c r="H104" s="355">
        <f t="shared" si="12"/>
        <v>0</v>
      </c>
      <c r="I104" s="355">
        <f t="shared" si="13"/>
        <v>0</v>
      </c>
      <c r="J104" s="356"/>
      <c r="K104" s="357"/>
      <c r="L104" s="357"/>
      <c r="M104" s="357"/>
      <c r="N104" s="357"/>
      <c r="O104" s="357"/>
      <c r="P104" s="357"/>
      <c r="Q104" s="357"/>
      <c r="R104" s="357"/>
      <c r="S104" s="357"/>
      <c r="T104" s="357"/>
      <c r="U104" s="357"/>
      <c r="V104" s="357"/>
      <c r="W104" s="357"/>
      <c r="X104" s="357"/>
      <c r="Y104" s="357"/>
      <c r="Z104" s="357">
        <f>IF(BK_3_AG_9!$U$13&lt;&gt;"",BK_3_AG_9!$U$13,"")</f>
        <v>0</v>
      </c>
      <c r="AA104" s="357">
        <f>IF(BK_3_AG_9!$V$13&lt;&gt;"",BK_3_AG_9!$V$13,"")</f>
        <v>0</v>
      </c>
      <c r="AB104" s="357"/>
      <c r="AC104" s="357"/>
    </row>
    <row r="105" spans="1:29" s="272" customFormat="1" ht="20.100000000000001" hidden="1" customHeight="1" x14ac:dyDescent="0.2">
      <c r="A105" s="349" t="str">
        <f t="shared" si="15"/>
        <v>III -10</v>
      </c>
      <c r="B105" s="350">
        <v>3</v>
      </c>
      <c r="C105" s="351">
        <v>10</v>
      </c>
      <c r="D105" s="352" t="str">
        <f>CONCATENATE(Sprache!$B$34,"-",Sprache!$B$25," ",ROMAN(B105)," - ",Sprache!$B$35," ",C105)</f>
        <v>BK-Teilprojekt III - AG 10</v>
      </c>
      <c r="E105" s="353"/>
      <c r="F105" s="354" t="str">
        <f>IF(E$96&lt;&gt;"",IF(Anzahl_AG=1,E$96,CONCATENATE(E$96," - ",AB$6)),"")</f>
        <v/>
      </c>
      <c r="G105" s="355">
        <f t="shared" si="10"/>
        <v>0</v>
      </c>
      <c r="H105" s="355">
        <f t="shared" si="12"/>
        <v>0</v>
      </c>
      <c r="I105" s="355">
        <f t="shared" si="13"/>
        <v>0</v>
      </c>
      <c r="J105" s="356"/>
      <c r="K105" s="357"/>
      <c r="L105" s="357"/>
      <c r="M105" s="357"/>
      <c r="N105" s="357"/>
      <c r="O105" s="357"/>
      <c r="P105" s="357"/>
      <c r="Q105" s="357"/>
      <c r="R105" s="357"/>
      <c r="S105" s="357"/>
      <c r="T105" s="357"/>
      <c r="U105" s="357"/>
      <c r="V105" s="357"/>
      <c r="W105" s="357"/>
      <c r="X105" s="357"/>
      <c r="Y105" s="357"/>
      <c r="Z105" s="357"/>
      <c r="AA105" s="357"/>
      <c r="AB105" s="357">
        <f>IF(BK_3_AG_10!$U$13&lt;&gt;"",BK_3_AG_10!$U$13,"")</f>
        <v>0</v>
      </c>
      <c r="AC105" s="357">
        <f>IF(BK_3_AG_10!$V$13&lt;&gt;"",BK_3_AG_10!$V$13,"")</f>
        <v>0</v>
      </c>
    </row>
    <row r="106" spans="1:29" s="272" customFormat="1" ht="20.100000000000001" hidden="1" customHeight="1" x14ac:dyDescent="0.2">
      <c r="A106" s="349" t="str">
        <f>IF(B106&lt;&gt;"",ROMAN(B106) &amp;IF(C106&lt;&gt;""," -" &amp;C106,""),"")</f>
        <v>IV -1</v>
      </c>
      <c r="B106" s="350">
        <v>4</v>
      </c>
      <c r="C106" s="351">
        <v>1</v>
      </c>
      <c r="D106" s="352" t="str">
        <f>CONCATENATE(Sprache!$B$34,"-",Sprache!$B$25," ",ROMAN(B106)," - ",Sprache!$B$35," ",C106)</f>
        <v>BK-Teilprojekt IV - AG 1</v>
      </c>
      <c r="E106" s="353"/>
      <c r="F106" s="344" t="str">
        <f>IF(E$106&lt;&gt;"",IF(Anzahl_AG=1,E$106,CONCATENATE(E$106," - ",J$6)),"")</f>
        <v/>
      </c>
      <c r="G106" s="355">
        <f t="shared" si="10"/>
        <v>0</v>
      </c>
      <c r="H106" s="355">
        <f t="shared" si="12"/>
        <v>0</v>
      </c>
      <c r="I106" s="355">
        <f t="shared" si="13"/>
        <v>0</v>
      </c>
      <c r="J106" s="356">
        <f>IF(BK_4_AG_1!$U$13&lt;&gt;"",BK_4_AG_1!$U$13,"")</f>
        <v>0</v>
      </c>
      <c r="K106" s="357">
        <f>IF(BK_4_AG_1!$V$13&lt;&gt;"",BK_4_AG_1!$V$13,"")</f>
        <v>0</v>
      </c>
      <c r="L106" s="357"/>
      <c r="M106" s="357"/>
      <c r="N106" s="357"/>
      <c r="O106" s="357"/>
      <c r="P106" s="357"/>
      <c r="Q106" s="357"/>
      <c r="R106" s="357"/>
      <c r="S106" s="357"/>
      <c r="T106" s="357"/>
      <c r="U106" s="357"/>
      <c r="V106" s="357"/>
      <c r="W106" s="357"/>
      <c r="X106" s="357"/>
      <c r="Y106" s="357"/>
      <c r="Z106" s="357"/>
      <c r="AA106" s="357"/>
      <c r="AB106" s="357"/>
      <c r="AC106" s="357"/>
    </row>
    <row r="107" spans="1:29" s="272" customFormat="1" ht="20.100000000000001" hidden="1" customHeight="1" x14ac:dyDescent="0.2">
      <c r="A107" s="349" t="str">
        <f t="shared" ref="A107:A115" si="16">IF(B107&lt;&gt;"",ROMAN(B107) &amp;IF(C107&lt;&gt;""," -" &amp;C107,""),"")</f>
        <v>IV -2</v>
      </c>
      <c r="B107" s="350">
        <v>4</v>
      </c>
      <c r="C107" s="351">
        <v>2</v>
      </c>
      <c r="D107" s="352" t="str">
        <f>CONCATENATE(Sprache!$B$34,"-",Sprache!$B$25," ",ROMAN(B107)," - ",Sprache!$B$35," ",C107)</f>
        <v>BK-Teilprojekt IV - AG 2</v>
      </c>
      <c r="E107" s="353"/>
      <c r="F107" s="354" t="str">
        <f>IF(E$106&lt;&gt;"",IF(Anzahl_AG=1,E$106,CONCATENATE(E$106," - ",L$6)),"")</f>
        <v/>
      </c>
      <c r="G107" s="355">
        <f t="shared" si="10"/>
        <v>0</v>
      </c>
      <c r="H107" s="355">
        <f t="shared" si="12"/>
        <v>0</v>
      </c>
      <c r="I107" s="355">
        <f t="shared" si="13"/>
        <v>0</v>
      </c>
      <c r="J107" s="356"/>
      <c r="K107" s="357"/>
      <c r="L107" s="357">
        <f>IF(BK_4_AG_2!$U$13&lt;&gt;"",BK_4_AG_2!$U$13,"")</f>
        <v>0</v>
      </c>
      <c r="M107" s="357">
        <f>IF(BK_4_AG_2!$V$13&lt;&gt;"",BK_4_AG_2!$V$13,"")</f>
        <v>0</v>
      </c>
      <c r="N107" s="357"/>
      <c r="O107" s="357"/>
      <c r="P107" s="357"/>
      <c r="Q107" s="357"/>
      <c r="R107" s="357"/>
      <c r="S107" s="357"/>
      <c r="T107" s="357"/>
      <c r="U107" s="357"/>
      <c r="V107" s="357"/>
      <c r="W107" s="357"/>
      <c r="X107" s="357"/>
      <c r="Y107" s="357"/>
      <c r="Z107" s="357"/>
      <c r="AA107" s="357"/>
      <c r="AB107" s="357"/>
      <c r="AC107" s="357"/>
    </row>
    <row r="108" spans="1:29" s="272" customFormat="1" ht="20.100000000000001" hidden="1" customHeight="1" x14ac:dyDescent="0.2">
      <c r="A108" s="349" t="str">
        <f t="shared" si="16"/>
        <v>IV -3</v>
      </c>
      <c r="B108" s="350">
        <v>4</v>
      </c>
      <c r="C108" s="351">
        <v>3</v>
      </c>
      <c r="D108" s="352" t="str">
        <f>CONCATENATE(Sprache!$B$34,"-",Sprache!$B$25," ",ROMAN(B108)," - ",Sprache!$B$35," ",C108)</f>
        <v>BK-Teilprojekt IV - AG 3</v>
      </c>
      <c r="E108" s="353"/>
      <c r="F108" s="354" t="str">
        <f>IF(E$106&lt;&gt;"",IF(Anzahl_AG=1,E$106,CONCATENATE(E$106," - ",N$6)),"")</f>
        <v/>
      </c>
      <c r="G108" s="355">
        <f t="shared" si="10"/>
        <v>0</v>
      </c>
      <c r="H108" s="355">
        <f t="shared" si="12"/>
        <v>0</v>
      </c>
      <c r="I108" s="355">
        <f t="shared" si="13"/>
        <v>0</v>
      </c>
      <c r="J108" s="356"/>
      <c r="K108" s="357"/>
      <c r="L108" s="357"/>
      <c r="M108" s="357"/>
      <c r="N108" s="357">
        <f>IF(BK_4_AG_3!$U$13&lt;&gt;"",BK_4_AG_3!$U$13,"")</f>
        <v>0</v>
      </c>
      <c r="O108" s="357">
        <f>IF(BK_4_AG_3!$V$13&lt;&gt;"",BK_4_AG_3!$V$13,"")</f>
        <v>0</v>
      </c>
      <c r="P108" s="357"/>
      <c r="Q108" s="357"/>
      <c r="R108" s="357"/>
      <c r="S108" s="357"/>
      <c r="T108" s="357"/>
      <c r="U108" s="357"/>
      <c r="V108" s="357"/>
      <c r="W108" s="357"/>
      <c r="X108" s="357"/>
      <c r="Y108" s="357"/>
      <c r="Z108" s="357"/>
      <c r="AA108" s="357"/>
      <c r="AB108" s="357"/>
      <c r="AC108" s="357"/>
    </row>
    <row r="109" spans="1:29" s="272" customFormat="1" ht="20.100000000000001" hidden="1" customHeight="1" x14ac:dyDescent="0.2">
      <c r="A109" s="349" t="str">
        <f t="shared" si="16"/>
        <v>IV -4</v>
      </c>
      <c r="B109" s="350">
        <v>4</v>
      </c>
      <c r="C109" s="351">
        <v>4</v>
      </c>
      <c r="D109" s="352" t="str">
        <f>CONCATENATE(Sprache!$B$34,"-",Sprache!$B$25," ",ROMAN(B109)," - ",Sprache!$B$35," ",C109)</f>
        <v>BK-Teilprojekt IV - AG 4</v>
      </c>
      <c r="E109" s="353"/>
      <c r="F109" s="354" t="str">
        <f>IF(E$106&lt;&gt;"",IF(Anzahl_AG=1,E$106,CONCATENATE(E$106," - ",P$6)),"")</f>
        <v/>
      </c>
      <c r="G109" s="355">
        <f t="shared" si="10"/>
        <v>0</v>
      </c>
      <c r="H109" s="355">
        <f t="shared" si="12"/>
        <v>0</v>
      </c>
      <c r="I109" s="355">
        <f t="shared" si="13"/>
        <v>0</v>
      </c>
      <c r="J109" s="356"/>
      <c r="K109" s="357"/>
      <c r="L109" s="357"/>
      <c r="M109" s="357"/>
      <c r="N109" s="357"/>
      <c r="O109" s="357"/>
      <c r="P109" s="357">
        <f>IF(BK_4_AG_4!$U$13&lt;&gt;"",BK_4_AG_4!$U$13,"")</f>
        <v>0</v>
      </c>
      <c r="Q109" s="357">
        <f>IF(BK_4_AG_4!$V$13&lt;&gt;"",BK_4_AG_4!$V$13,"")</f>
        <v>0</v>
      </c>
      <c r="R109" s="357"/>
      <c r="S109" s="357"/>
      <c r="T109" s="357"/>
      <c r="U109" s="357"/>
      <c r="V109" s="357"/>
      <c r="W109" s="357"/>
      <c r="X109" s="357"/>
      <c r="Y109" s="357"/>
      <c r="Z109" s="357"/>
      <c r="AA109" s="357"/>
      <c r="AB109" s="357"/>
      <c r="AC109" s="357"/>
    </row>
    <row r="110" spans="1:29" s="272" customFormat="1" ht="20.100000000000001" hidden="1" customHeight="1" x14ac:dyDescent="0.2">
      <c r="A110" s="349" t="str">
        <f t="shared" si="16"/>
        <v>IV -5</v>
      </c>
      <c r="B110" s="350">
        <v>4</v>
      </c>
      <c r="C110" s="351">
        <v>5</v>
      </c>
      <c r="D110" s="352" t="str">
        <f>CONCATENATE(Sprache!$B$34,"-",Sprache!$B$25," ",ROMAN(B110)," - ",Sprache!$B$35," ",C110)</f>
        <v>BK-Teilprojekt IV - AG 5</v>
      </c>
      <c r="E110" s="353"/>
      <c r="F110" s="354" t="str">
        <f>IF(E$106&lt;&gt;"",IF(Anzahl_AG=1,E$106,CONCATENATE(E$106," - ",R$6)),"")</f>
        <v/>
      </c>
      <c r="G110" s="355">
        <f t="shared" si="10"/>
        <v>0</v>
      </c>
      <c r="H110" s="355">
        <f t="shared" si="12"/>
        <v>0</v>
      </c>
      <c r="I110" s="355">
        <f t="shared" si="13"/>
        <v>0</v>
      </c>
      <c r="J110" s="356"/>
      <c r="K110" s="357"/>
      <c r="L110" s="357"/>
      <c r="M110" s="357"/>
      <c r="N110" s="357"/>
      <c r="O110" s="357"/>
      <c r="P110" s="357"/>
      <c r="Q110" s="357"/>
      <c r="R110" s="357">
        <f>IF(BK_4_AG_5!$U$13&lt;&gt;"",BK_4_AG_5!$U$13,"")</f>
        <v>0</v>
      </c>
      <c r="S110" s="357">
        <f>IF(BK_4_AG_5!$V$13&lt;&gt;"",BK_4_AG_5!$V$13,"")</f>
        <v>0</v>
      </c>
      <c r="T110" s="357"/>
      <c r="U110" s="357"/>
      <c r="V110" s="357"/>
      <c r="W110" s="357"/>
      <c r="X110" s="357"/>
      <c r="Y110" s="357"/>
      <c r="Z110" s="357"/>
      <c r="AA110" s="357"/>
      <c r="AB110" s="357"/>
      <c r="AC110" s="357"/>
    </row>
    <row r="111" spans="1:29" s="272" customFormat="1" ht="20.100000000000001" hidden="1" customHeight="1" x14ac:dyDescent="0.2">
      <c r="A111" s="349" t="str">
        <f t="shared" si="16"/>
        <v>IV -6</v>
      </c>
      <c r="B111" s="350">
        <v>4</v>
      </c>
      <c r="C111" s="351">
        <v>6</v>
      </c>
      <c r="D111" s="352" t="str">
        <f>CONCATENATE(Sprache!$B$34,"-",Sprache!$B$25," ",ROMAN(B111)," - ",Sprache!$B$35," ",C111)</f>
        <v>BK-Teilprojekt IV - AG 6</v>
      </c>
      <c r="E111" s="353"/>
      <c r="F111" s="354" t="str">
        <f>IF(E$106&lt;&gt;"",IF(Anzahl_AG=1,E$106,CONCATENATE(E$106," - ",T$6)),"")</f>
        <v/>
      </c>
      <c r="G111" s="355">
        <f t="shared" si="10"/>
        <v>0</v>
      </c>
      <c r="H111" s="355">
        <f t="shared" si="12"/>
        <v>0</v>
      </c>
      <c r="I111" s="355">
        <f t="shared" si="13"/>
        <v>0</v>
      </c>
      <c r="J111" s="356"/>
      <c r="K111" s="357"/>
      <c r="L111" s="357"/>
      <c r="M111" s="357"/>
      <c r="N111" s="357"/>
      <c r="O111" s="357"/>
      <c r="P111" s="357"/>
      <c r="Q111" s="357"/>
      <c r="R111" s="357"/>
      <c r="S111" s="357"/>
      <c r="T111" s="357">
        <f>IF(BK_4_AG_6!$U$13&lt;&gt;"",BK_4_AG_6!$U$13,"")</f>
        <v>0</v>
      </c>
      <c r="U111" s="357">
        <f>IF(BK_4_AG_6!$V$13&lt;&gt;"",BK_4_AG_6!$V$13,"")</f>
        <v>0</v>
      </c>
      <c r="V111" s="357"/>
      <c r="W111" s="357"/>
      <c r="X111" s="357"/>
      <c r="Y111" s="357"/>
      <c r="Z111" s="357"/>
      <c r="AA111" s="357"/>
      <c r="AB111" s="357"/>
      <c r="AC111" s="357"/>
    </row>
    <row r="112" spans="1:29" s="272" customFormat="1" ht="20.100000000000001" hidden="1" customHeight="1" x14ac:dyDescent="0.2">
      <c r="A112" s="349" t="str">
        <f t="shared" si="16"/>
        <v>IV -7</v>
      </c>
      <c r="B112" s="350">
        <v>4</v>
      </c>
      <c r="C112" s="351">
        <v>7</v>
      </c>
      <c r="D112" s="352" t="str">
        <f>CONCATENATE(Sprache!$B$34,"-",Sprache!$B$25," ",ROMAN(B112)," - ",Sprache!$B$35," ",C112)</f>
        <v>BK-Teilprojekt IV - AG 7</v>
      </c>
      <c r="E112" s="353"/>
      <c r="F112" s="354" t="str">
        <f>IF(E$106&lt;&gt;"",IF(Anzahl_AG=1,E$106,CONCATENATE(E$106," - ",V$6)),"")</f>
        <v/>
      </c>
      <c r="G112" s="355">
        <f t="shared" si="10"/>
        <v>0</v>
      </c>
      <c r="H112" s="355">
        <f t="shared" si="12"/>
        <v>0</v>
      </c>
      <c r="I112" s="355">
        <f t="shared" si="13"/>
        <v>0</v>
      </c>
      <c r="J112" s="356"/>
      <c r="K112" s="357"/>
      <c r="L112" s="357"/>
      <c r="M112" s="357"/>
      <c r="N112" s="357"/>
      <c r="O112" s="357"/>
      <c r="P112" s="357"/>
      <c r="Q112" s="357"/>
      <c r="R112" s="357"/>
      <c r="S112" s="357"/>
      <c r="T112" s="357"/>
      <c r="U112" s="357"/>
      <c r="V112" s="357">
        <f>IF(BK_4_AG_7!$U$13&lt;&gt;"",BK_4_AG_7!$U$13,"")</f>
        <v>0</v>
      </c>
      <c r="W112" s="357">
        <f>IF(BK_4_AG_7!$V$13&lt;&gt;"",BK_4_AG_7!$V$13,"")</f>
        <v>0</v>
      </c>
      <c r="X112" s="357"/>
      <c r="Y112" s="357"/>
      <c r="Z112" s="357"/>
      <c r="AA112" s="357"/>
      <c r="AB112" s="357"/>
      <c r="AC112" s="357"/>
    </row>
    <row r="113" spans="1:33" s="272" customFormat="1" ht="20.100000000000001" hidden="1" customHeight="1" x14ac:dyDescent="0.2">
      <c r="A113" s="349" t="str">
        <f t="shared" si="16"/>
        <v>IV -8</v>
      </c>
      <c r="B113" s="350">
        <v>4</v>
      </c>
      <c r="C113" s="351">
        <v>8</v>
      </c>
      <c r="D113" s="352" t="str">
        <f>CONCATENATE(Sprache!$B$34,"-",Sprache!$B$25," ",ROMAN(B113)," - ",Sprache!$B$35," ",C113)</f>
        <v>BK-Teilprojekt IV - AG 8</v>
      </c>
      <c r="E113" s="353"/>
      <c r="F113" s="354" t="str">
        <f>IF(E$106&lt;&gt;"",IF(Anzahl_AG=1,E$106,CONCATENATE(E$106," - ",X$6)),"")</f>
        <v/>
      </c>
      <c r="G113" s="355">
        <f t="shared" si="10"/>
        <v>0</v>
      </c>
      <c r="H113" s="355">
        <f t="shared" si="12"/>
        <v>0</v>
      </c>
      <c r="I113" s="355">
        <f t="shared" si="13"/>
        <v>0</v>
      </c>
      <c r="J113" s="356"/>
      <c r="K113" s="357"/>
      <c r="L113" s="357"/>
      <c r="M113" s="357"/>
      <c r="N113" s="357"/>
      <c r="O113" s="357"/>
      <c r="P113" s="357"/>
      <c r="Q113" s="357"/>
      <c r="R113" s="357"/>
      <c r="S113" s="357"/>
      <c r="T113" s="357"/>
      <c r="U113" s="357"/>
      <c r="V113" s="357"/>
      <c r="W113" s="357"/>
      <c r="X113" s="357">
        <f>IF(BK_4_AG_8!$U$13&lt;&gt;"",BK_4_AG_8!$U$13,"")</f>
        <v>0</v>
      </c>
      <c r="Y113" s="357">
        <f>IF(BK_4_AG_8!$V$13&lt;&gt;"",BK_4_AG_8!$V$13,"")</f>
        <v>0</v>
      </c>
      <c r="Z113" s="357"/>
      <c r="AA113" s="357"/>
      <c r="AB113" s="357"/>
      <c r="AC113" s="357"/>
    </row>
    <row r="114" spans="1:33" s="272" customFormat="1" ht="20.100000000000001" hidden="1" customHeight="1" x14ac:dyDescent="0.2">
      <c r="A114" s="349" t="str">
        <f t="shared" si="16"/>
        <v>IV -9</v>
      </c>
      <c r="B114" s="350">
        <v>4</v>
      </c>
      <c r="C114" s="351">
        <v>9</v>
      </c>
      <c r="D114" s="352" t="str">
        <f>CONCATENATE(Sprache!$B$34,"-",Sprache!$B$25," ",ROMAN(B114)," - ",Sprache!$B$35," ",C114)</f>
        <v>BK-Teilprojekt IV - AG 9</v>
      </c>
      <c r="E114" s="353"/>
      <c r="F114" s="354" t="str">
        <f>IF(E$106&lt;&gt;"",IF(Anzahl_AG=1,E$106,CONCATENATE(E$106," - ",Z$6)),"")</f>
        <v/>
      </c>
      <c r="G114" s="355">
        <f t="shared" si="10"/>
        <v>0</v>
      </c>
      <c r="H114" s="355">
        <f t="shared" si="12"/>
        <v>0</v>
      </c>
      <c r="I114" s="355">
        <f t="shared" si="13"/>
        <v>0</v>
      </c>
      <c r="J114" s="356"/>
      <c r="K114" s="357"/>
      <c r="L114" s="357"/>
      <c r="M114" s="357"/>
      <c r="N114" s="357"/>
      <c r="O114" s="357"/>
      <c r="P114" s="357"/>
      <c r="Q114" s="357"/>
      <c r="R114" s="357"/>
      <c r="S114" s="357"/>
      <c r="T114" s="357"/>
      <c r="U114" s="357"/>
      <c r="V114" s="357"/>
      <c r="W114" s="357"/>
      <c r="X114" s="357"/>
      <c r="Y114" s="357"/>
      <c r="Z114" s="357">
        <f>IF(BK_4_AG_9!$U$13&lt;&gt;"",BK_4_AG_9!$U$13,"")</f>
        <v>0</v>
      </c>
      <c r="AA114" s="357">
        <f>IF(BK_4_AG_9!$V$13&lt;&gt;"",BK_4_AG_9!$V$13,"")</f>
        <v>0</v>
      </c>
      <c r="AB114" s="357"/>
      <c r="AC114" s="357"/>
    </row>
    <row r="115" spans="1:33" s="272" customFormat="1" ht="20.100000000000001" hidden="1" customHeight="1" x14ac:dyDescent="0.2">
      <c r="A115" s="349" t="str">
        <f t="shared" si="16"/>
        <v>IV -10</v>
      </c>
      <c r="B115" s="350">
        <v>4</v>
      </c>
      <c r="C115" s="351">
        <v>10</v>
      </c>
      <c r="D115" s="352" t="str">
        <f>CONCATENATE(Sprache!$B$34,"-",Sprache!$B$25," ",ROMAN(B115)," - ",Sprache!$B$35," ",C115)</f>
        <v>BK-Teilprojekt IV - AG 10</v>
      </c>
      <c r="E115" s="353"/>
      <c r="F115" s="354" t="str">
        <f>IF(E$106&lt;&gt;"",IF(Anzahl_AG=1,E$106,CONCATENATE(E$106," - ",AB$6)),"")</f>
        <v/>
      </c>
      <c r="G115" s="355">
        <f t="shared" si="10"/>
        <v>0</v>
      </c>
      <c r="H115" s="355">
        <f t="shared" si="12"/>
        <v>0</v>
      </c>
      <c r="I115" s="355">
        <f t="shared" si="13"/>
        <v>0</v>
      </c>
      <c r="J115" s="356"/>
      <c r="K115" s="357"/>
      <c r="L115" s="357"/>
      <c r="M115" s="357"/>
      <c r="N115" s="357"/>
      <c r="O115" s="357"/>
      <c r="P115" s="357"/>
      <c r="Q115" s="357"/>
      <c r="R115" s="357"/>
      <c r="S115" s="357"/>
      <c r="T115" s="357"/>
      <c r="U115" s="357"/>
      <c r="V115" s="357"/>
      <c r="W115" s="357"/>
      <c r="X115" s="357"/>
      <c r="Y115" s="357"/>
      <c r="Z115" s="357"/>
      <c r="AA115" s="357"/>
      <c r="AB115" s="357">
        <f>IF(BK_4_AG_10!$U$13&lt;&gt;"",BK_4_AG_10!$U$13,"")</f>
        <v>0</v>
      </c>
      <c r="AC115" s="357">
        <f>IF(BK_4_AG_10!$V$13&lt;&gt;"",BK_4_AG_10!$V$13,"")</f>
        <v>0</v>
      </c>
    </row>
    <row r="116" spans="1:33" s="272" customFormat="1" ht="20.100000000000001" hidden="1" customHeight="1" x14ac:dyDescent="0.2">
      <c r="A116" s="349" t="str">
        <f>IF(B116&lt;&gt;"",ROMAN(B116) &amp;IF(C116&lt;&gt;""," -" &amp;C116,""),"")</f>
        <v>V -1</v>
      </c>
      <c r="B116" s="350">
        <v>5</v>
      </c>
      <c r="C116" s="351">
        <v>1</v>
      </c>
      <c r="D116" s="352" t="str">
        <f>CONCATENATE(Sprache!$B$34,"-",Sprache!$B$25," ",ROMAN(B116)," - ",Sprache!$B$35," ",C116)</f>
        <v>BK-Teilprojekt V - AG 1</v>
      </c>
      <c r="E116" s="353"/>
      <c r="F116" s="344" t="str">
        <f>IF(E$116&lt;&gt;"",IF(Anzahl_AG=1,E$116,CONCATENATE(E$116," - ",J$6)),"")</f>
        <v/>
      </c>
      <c r="G116" s="355">
        <f t="shared" si="10"/>
        <v>0</v>
      </c>
      <c r="H116" s="355">
        <f t="shared" si="12"/>
        <v>0</v>
      </c>
      <c r="I116" s="355">
        <f t="shared" si="13"/>
        <v>0</v>
      </c>
      <c r="J116" s="356">
        <f>IF(BK_5_AG_1!$U$13&lt;&gt;"",BK_5_AG_1!$U$13,"")</f>
        <v>0</v>
      </c>
      <c r="K116" s="357">
        <f>IF(BK_5_AG_1!$V$13&lt;&gt;"",BK_5_AG_1!$V$13,"")</f>
        <v>0</v>
      </c>
      <c r="L116" s="357"/>
      <c r="M116" s="357"/>
      <c r="N116" s="357"/>
      <c r="O116" s="357"/>
      <c r="P116" s="357"/>
      <c r="Q116" s="357"/>
      <c r="R116" s="357"/>
      <c r="S116" s="357"/>
      <c r="T116" s="357"/>
      <c r="U116" s="357"/>
      <c r="V116" s="357"/>
      <c r="W116" s="357"/>
      <c r="X116" s="357"/>
      <c r="Y116" s="357"/>
      <c r="Z116" s="357"/>
      <c r="AA116" s="357"/>
      <c r="AB116" s="357"/>
      <c r="AC116" s="357"/>
    </row>
    <row r="117" spans="1:33" s="272" customFormat="1" ht="20.100000000000001" hidden="1" customHeight="1" x14ac:dyDescent="0.2">
      <c r="A117" s="349" t="str">
        <f t="shared" ref="A117:A125" si="17">IF(B117&lt;&gt;"",ROMAN(B117) &amp;IF(C117&lt;&gt;""," -" &amp;C117,""),"")</f>
        <v>V -2</v>
      </c>
      <c r="B117" s="350">
        <v>5</v>
      </c>
      <c r="C117" s="351">
        <v>2</v>
      </c>
      <c r="D117" s="352" t="str">
        <f>CONCATENATE(Sprache!$B$34,"-",Sprache!$B$25," ",ROMAN(B117)," - ",Sprache!$B$35," ",C117)</f>
        <v>BK-Teilprojekt V - AG 2</v>
      </c>
      <c r="E117" s="353"/>
      <c r="F117" s="354" t="str">
        <f>IF(E$116&lt;&gt;"",IF(Anzahl_AG=1,E$116,CONCATENATE(E$116," - ",L$6)),"")</f>
        <v/>
      </c>
      <c r="G117" s="355">
        <f t="shared" si="10"/>
        <v>0</v>
      </c>
      <c r="H117" s="355">
        <f t="shared" si="12"/>
        <v>0</v>
      </c>
      <c r="I117" s="355">
        <f t="shared" si="13"/>
        <v>0</v>
      </c>
      <c r="J117" s="356"/>
      <c r="K117" s="357"/>
      <c r="L117" s="357">
        <f>IF(BK_5_AG_2!$U$13&lt;&gt;"",BK_5_AG_2!$U$13,"")</f>
        <v>0</v>
      </c>
      <c r="M117" s="357">
        <f>IF(BK_5_AG_2!$V$13&lt;&gt;"",BK_5_AG_2!$V$13,"")</f>
        <v>0</v>
      </c>
      <c r="N117" s="357"/>
      <c r="O117" s="357"/>
      <c r="P117" s="357"/>
      <c r="Q117" s="357"/>
      <c r="R117" s="357"/>
      <c r="S117" s="357"/>
      <c r="T117" s="357"/>
      <c r="U117" s="357"/>
      <c r="V117" s="357"/>
      <c r="W117" s="357"/>
      <c r="X117" s="357"/>
      <c r="Y117" s="357"/>
      <c r="Z117" s="357"/>
      <c r="AA117" s="357"/>
      <c r="AB117" s="357"/>
      <c r="AC117" s="357"/>
    </row>
    <row r="118" spans="1:33" s="272" customFormat="1" ht="20.100000000000001" hidden="1" customHeight="1" x14ac:dyDescent="0.2">
      <c r="A118" s="349" t="str">
        <f t="shared" si="17"/>
        <v>V -3</v>
      </c>
      <c r="B118" s="350">
        <v>5</v>
      </c>
      <c r="C118" s="351">
        <v>3</v>
      </c>
      <c r="D118" s="352" t="str">
        <f>CONCATENATE(Sprache!$B$34,"-",Sprache!$B$25," ",ROMAN(B118)," - ",Sprache!$B$35," ",C118)</f>
        <v>BK-Teilprojekt V - AG 3</v>
      </c>
      <c r="E118" s="353"/>
      <c r="F118" s="354" t="str">
        <f>IF(E$116&lt;&gt;"",IF(Anzahl_AG=1,E$116,CONCATENATE(E$116," - ",N$6)),"")</f>
        <v/>
      </c>
      <c r="G118" s="355">
        <f t="shared" si="10"/>
        <v>0</v>
      </c>
      <c r="H118" s="355">
        <f t="shared" si="12"/>
        <v>0</v>
      </c>
      <c r="I118" s="355">
        <f t="shared" si="13"/>
        <v>0</v>
      </c>
      <c r="J118" s="356"/>
      <c r="K118" s="357"/>
      <c r="L118" s="357"/>
      <c r="M118" s="357"/>
      <c r="N118" s="357">
        <f>IF(BK_5_AG_3!$U$13&lt;&gt;"",BK_5_AG_3!$U$13,"")</f>
        <v>0</v>
      </c>
      <c r="O118" s="357">
        <f>IF(BK_5_AG_3!$V$13&lt;&gt;"",BK_5_AG_3!$V$13,"")</f>
        <v>0</v>
      </c>
      <c r="P118" s="357"/>
      <c r="Q118" s="357"/>
      <c r="R118" s="357"/>
      <c r="S118" s="357"/>
      <c r="T118" s="357"/>
      <c r="U118" s="357"/>
      <c r="V118" s="357"/>
      <c r="W118" s="357"/>
      <c r="X118" s="357"/>
      <c r="Y118" s="357"/>
      <c r="Z118" s="357"/>
      <c r="AA118" s="357"/>
      <c r="AB118" s="357"/>
      <c r="AC118" s="357"/>
    </row>
    <row r="119" spans="1:33" s="272" customFormat="1" ht="20.100000000000001" hidden="1" customHeight="1" x14ac:dyDescent="0.2">
      <c r="A119" s="349" t="str">
        <f t="shared" si="17"/>
        <v>V -4</v>
      </c>
      <c r="B119" s="350">
        <v>5</v>
      </c>
      <c r="C119" s="351">
        <v>4</v>
      </c>
      <c r="D119" s="352" t="str">
        <f>CONCATENATE(Sprache!$B$34,"-",Sprache!$B$25," ",ROMAN(B119)," - ",Sprache!$B$35," ",C119)</f>
        <v>BK-Teilprojekt V - AG 4</v>
      </c>
      <c r="E119" s="353"/>
      <c r="F119" s="354" t="str">
        <f>IF(E$116&lt;&gt;"",IF(Anzahl_AG=1,E$116,CONCATENATE(E$116," - ",P$6)),"")</f>
        <v/>
      </c>
      <c r="G119" s="355">
        <f t="shared" si="10"/>
        <v>0</v>
      </c>
      <c r="H119" s="355">
        <f t="shared" si="12"/>
        <v>0</v>
      </c>
      <c r="I119" s="355">
        <f t="shared" si="13"/>
        <v>0</v>
      </c>
      <c r="J119" s="356"/>
      <c r="K119" s="357"/>
      <c r="L119" s="357"/>
      <c r="M119" s="357"/>
      <c r="N119" s="357"/>
      <c r="O119" s="357"/>
      <c r="P119" s="357">
        <f>IF(BK_5_AG_4!$U$13&lt;&gt;"",BK_5_AG_4!$U$13,"")</f>
        <v>0</v>
      </c>
      <c r="Q119" s="357">
        <f>IF(BK_5_AG_4!$V$13&lt;&gt;"",BK_5_AG_4!$V$13,"")</f>
        <v>0</v>
      </c>
      <c r="R119" s="357"/>
      <c r="S119" s="357"/>
      <c r="T119" s="357"/>
      <c r="U119" s="357"/>
      <c r="V119" s="357"/>
      <c r="W119" s="357"/>
      <c r="X119" s="357"/>
      <c r="Y119" s="357"/>
      <c r="Z119" s="357"/>
      <c r="AA119" s="357"/>
      <c r="AB119" s="357"/>
      <c r="AC119" s="357"/>
    </row>
    <row r="120" spans="1:33" s="272" customFormat="1" ht="20.100000000000001" hidden="1" customHeight="1" x14ac:dyDescent="0.2">
      <c r="A120" s="349" t="str">
        <f t="shared" si="17"/>
        <v>V -5</v>
      </c>
      <c r="B120" s="350">
        <v>5</v>
      </c>
      <c r="C120" s="351">
        <v>5</v>
      </c>
      <c r="D120" s="352" t="str">
        <f>CONCATENATE(Sprache!$B$34,"-",Sprache!$B$25," ",ROMAN(B120)," - ",Sprache!$B$35," ",C120)</f>
        <v>BK-Teilprojekt V - AG 5</v>
      </c>
      <c r="E120" s="353"/>
      <c r="F120" s="354" t="str">
        <f>IF(E$116&lt;&gt;"",IF(Anzahl_AG=1,E$116,CONCATENATE(E$116," - ",R$6)),"")</f>
        <v/>
      </c>
      <c r="G120" s="355">
        <f t="shared" si="10"/>
        <v>0</v>
      </c>
      <c r="H120" s="355">
        <f t="shared" si="12"/>
        <v>0</v>
      </c>
      <c r="I120" s="355">
        <f t="shared" si="13"/>
        <v>0</v>
      </c>
      <c r="J120" s="356"/>
      <c r="K120" s="357"/>
      <c r="L120" s="357"/>
      <c r="M120" s="357"/>
      <c r="N120" s="357"/>
      <c r="O120" s="357"/>
      <c r="P120" s="357"/>
      <c r="Q120" s="357"/>
      <c r="R120" s="357">
        <f>IF(BK_5_AG_5!$U$13&lt;&gt;"",BK_5_AG_5!$U$13,"")</f>
        <v>0</v>
      </c>
      <c r="S120" s="357">
        <f>IF(BK_5_AG_5!$V$13&lt;&gt;"",BK_5_AG_5!$V$13,"")</f>
        <v>0</v>
      </c>
      <c r="T120" s="357"/>
      <c r="U120" s="357"/>
      <c r="V120" s="357"/>
      <c r="W120" s="357"/>
      <c r="X120" s="357"/>
      <c r="Y120" s="357"/>
      <c r="Z120" s="357"/>
      <c r="AA120" s="357"/>
      <c r="AB120" s="357"/>
      <c r="AC120" s="357"/>
    </row>
    <row r="121" spans="1:33" s="272" customFormat="1" ht="20.100000000000001" hidden="1" customHeight="1" x14ac:dyDescent="0.2">
      <c r="A121" s="349" t="str">
        <f t="shared" si="17"/>
        <v>V -6</v>
      </c>
      <c r="B121" s="350">
        <v>5</v>
      </c>
      <c r="C121" s="351">
        <v>6</v>
      </c>
      <c r="D121" s="352" t="str">
        <f>CONCATENATE(Sprache!$B$34,"-",Sprache!$B$25," ",ROMAN(B121)," - ",Sprache!$B$35," ",C121)</f>
        <v>BK-Teilprojekt V - AG 6</v>
      </c>
      <c r="E121" s="353"/>
      <c r="F121" s="354" t="str">
        <f>IF(E$116&lt;&gt;"",IF(Anzahl_AG=1,E$116,CONCATENATE(E$116," - ",T$6)),"")</f>
        <v/>
      </c>
      <c r="G121" s="355">
        <f t="shared" si="10"/>
        <v>0</v>
      </c>
      <c r="H121" s="355">
        <f t="shared" si="12"/>
        <v>0</v>
      </c>
      <c r="I121" s="355">
        <f t="shared" si="13"/>
        <v>0</v>
      </c>
      <c r="J121" s="356"/>
      <c r="K121" s="357"/>
      <c r="L121" s="357"/>
      <c r="M121" s="357"/>
      <c r="N121" s="357"/>
      <c r="O121" s="357"/>
      <c r="P121" s="357"/>
      <c r="Q121" s="357"/>
      <c r="R121" s="357"/>
      <c r="S121" s="357"/>
      <c r="T121" s="357">
        <f>IF(BK_5_AG_6!$U$13&lt;&gt;"",BK_5_AG_6!$U$13,"")</f>
        <v>0</v>
      </c>
      <c r="U121" s="357">
        <f>IF(BK_5_AG_6!$V$13&lt;&gt;"",BK_5_AG_6!$V$13,"")</f>
        <v>0</v>
      </c>
      <c r="V121" s="357"/>
      <c r="W121" s="357"/>
      <c r="X121" s="357"/>
      <c r="Y121" s="357"/>
      <c r="Z121" s="357"/>
      <c r="AA121" s="357"/>
      <c r="AB121" s="357"/>
      <c r="AC121" s="357"/>
    </row>
    <row r="122" spans="1:33" s="272" customFormat="1" ht="20.100000000000001" hidden="1" customHeight="1" x14ac:dyDescent="0.2">
      <c r="A122" s="349" t="str">
        <f t="shared" si="17"/>
        <v>V -7</v>
      </c>
      <c r="B122" s="350">
        <v>5</v>
      </c>
      <c r="C122" s="351">
        <v>7</v>
      </c>
      <c r="D122" s="352" t="str">
        <f>CONCATENATE(Sprache!$B$34,"-",Sprache!$B$25," ",ROMAN(B122)," - ",Sprache!$B$35," ",C122)</f>
        <v>BK-Teilprojekt V - AG 7</v>
      </c>
      <c r="E122" s="353"/>
      <c r="F122" s="354" t="str">
        <f>IF(E$116&lt;&gt;"",IF(Anzahl_AG=1,E$116,CONCATENATE(E$116," - ",V$6)),"")</f>
        <v/>
      </c>
      <c r="G122" s="355">
        <f t="shared" si="10"/>
        <v>0</v>
      </c>
      <c r="H122" s="355">
        <f t="shared" si="12"/>
        <v>0</v>
      </c>
      <c r="I122" s="355">
        <f t="shared" si="13"/>
        <v>0</v>
      </c>
      <c r="J122" s="356"/>
      <c r="K122" s="357"/>
      <c r="L122" s="357"/>
      <c r="M122" s="357"/>
      <c r="N122" s="357"/>
      <c r="O122" s="357"/>
      <c r="P122" s="357"/>
      <c r="Q122" s="357"/>
      <c r="R122" s="357"/>
      <c r="S122" s="357"/>
      <c r="T122" s="357"/>
      <c r="U122" s="357"/>
      <c r="V122" s="357">
        <f>IF(BK_5_AG_7!$U$13&lt;&gt;"",BK_5_AG_7!$U$13,"")</f>
        <v>0</v>
      </c>
      <c r="W122" s="357">
        <f>IF(BK_5_AG_7!$V$13&lt;&gt;"",BK_5_AG_7!$V$13,"")</f>
        <v>0</v>
      </c>
      <c r="X122" s="357"/>
      <c r="Y122" s="357"/>
      <c r="Z122" s="357"/>
      <c r="AA122" s="357"/>
      <c r="AB122" s="357"/>
      <c r="AC122" s="357"/>
    </row>
    <row r="123" spans="1:33" s="272" customFormat="1" ht="20.100000000000001" hidden="1" customHeight="1" x14ac:dyDescent="0.2">
      <c r="A123" s="349" t="str">
        <f t="shared" si="17"/>
        <v>V -8</v>
      </c>
      <c r="B123" s="350">
        <v>5</v>
      </c>
      <c r="C123" s="351">
        <v>8</v>
      </c>
      <c r="D123" s="352" t="str">
        <f>CONCATENATE(Sprache!$B$34,"-",Sprache!$B$25," ",ROMAN(B123)," - ",Sprache!$B$35," ",C123)</f>
        <v>BK-Teilprojekt V - AG 8</v>
      </c>
      <c r="E123" s="353"/>
      <c r="F123" s="354" t="str">
        <f>IF(E$116&lt;&gt;"",IF(Anzahl_AG=1,E$116,CONCATENATE(E$116," - ",X$6)),"")</f>
        <v/>
      </c>
      <c r="G123" s="355">
        <f t="shared" si="10"/>
        <v>0</v>
      </c>
      <c r="H123" s="355">
        <f t="shared" si="12"/>
        <v>0</v>
      </c>
      <c r="I123" s="355">
        <f t="shared" si="13"/>
        <v>0</v>
      </c>
      <c r="J123" s="356"/>
      <c r="K123" s="357"/>
      <c r="L123" s="357"/>
      <c r="M123" s="357"/>
      <c r="N123" s="357"/>
      <c r="O123" s="357"/>
      <c r="P123" s="357"/>
      <c r="Q123" s="357"/>
      <c r="R123" s="357"/>
      <c r="S123" s="357"/>
      <c r="T123" s="357"/>
      <c r="U123" s="357"/>
      <c r="V123" s="357"/>
      <c r="W123" s="357"/>
      <c r="X123" s="357">
        <f>IF(BK_5_AG_8!$U$13&lt;&gt;"",BK_5_AG_8!$U$13,"")</f>
        <v>0</v>
      </c>
      <c r="Y123" s="357">
        <f>IF(BK_5_AG_8!$V$13&lt;&gt;"",BK_5_AG_8!$V$13,"")</f>
        <v>0</v>
      </c>
      <c r="Z123" s="357"/>
      <c r="AA123" s="357"/>
      <c r="AB123" s="357"/>
      <c r="AC123" s="357"/>
    </row>
    <row r="124" spans="1:33" s="272" customFormat="1" ht="20.100000000000001" hidden="1" customHeight="1" x14ac:dyDescent="0.2">
      <c r="A124" s="349" t="str">
        <f t="shared" si="17"/>
        <v>V -9</v>
      </c>
      <c r="B124" s="350">
        <v>5</v>
      </c>
      <c r="C124" s="351">
        <v>9</v>
      </c>
      <c r="D124" s="352" t="str">
        <f>CONCATENATE(Sprache!$B$34,"-",Sprache!$B$25," ",ROMAN(B124)," - ",Sprache!$B$35," ",C124)</f>
        <v>BK-Teilprojekt V - AG 9</v>
      </c>
      <c r="E124" s="353"/>
      <c r="F124" s="354" t="str">
        <f>IF(E$116&lt;&gt;"",IF(Anzahl_AG=1,E$116,CONCATENATE(E$116," - ",Z$6)),"")</f>
        <v/>
      </c>
      <c r="G124" s="355">
        <f t="shared" si="10"/>
        <v>0</v>
      </c>
      <c r="H124" s="355">
        <f t="shared" si="12"/>
        <v>0</v>
      </c>
      <c r="I124" s="355">
        <f t="shared" si="13"/>
        <v>0</v>
      </c>
      <c r="J124" s="356"/>
      <c r="K124" s="357"/>
      <c r="L124" s="357"/>
      <c r="M124" s="357"/>
      <c r="N124" s="357"/>
      <c r="O124" s="357"/>
      <c r="P124" s="357"/>
      <c r="Q124" s="357"/>
      <c r="R124" s="357"/>
      <c r="S124" s="357"/>
      <c r="T124" s="357"/>
      <c r="U124" s="357"/>
      <c r="V124" s="357"/>
      <c r="W124" s="357"/>
      <c r="X124" s="357"/>
      <c r="Y124" s="357"/>
      <c r="Z124" s="357">
        <f>IF(BK_5_AG_9!$U$13&lt;&gt;"",BK_5_AG_9!$U$13,"")</f>
        <v>0</v>
      </c>
      <c r="AA124" s="357">
        <f>IF(BK_5_AG_9!$V$13&lt;&gt;"",BK_5_AG_9!$V$13,"")</f>
        <v>0</v>
      </c>
      <c r="AB124" s="357"/>
      <c r="AC124" s="357"/>
    </row>
    <row r="125" spans="1:33" s="272" customFormat="1" ht="20.100000000000001" hidden="1" customHeight="1" x14ac:dyDescent="0.2">
      <c r="A125" s="349" t="str">
        <f t="shared" si="17"/>
        <v>V -10</v>
      </c>
      <c r="B125" s="350">
        <v>5</v>
      </c>
      <c r="C125" s="351">
        <v>10</v>
      </c>
      <c r="D125" s="352" t="str">
        <f>CONCATENATE(Sprache!$B$34,"-",Sprache!$B$25," ",ROMAN(B125)," - ",Sprache!$B$35," ",C125)</f>
        <v>BK-Teilprojekt V - AG 10</v>
      </c>
      <c r="E125" s="353"/>
      <c r="F125" s="354" t="str">
        <f>IF(E$116&lt;&gt;"",IF(Anzahl_AG=1,E$116,CONCATENATE(E$116," - ",AB$6)),"")</f>
        <v/>
      </c>
      <c r="G125" s="355">
        <f t="shared" si="10"/>
        <v>0</v>
      </c>
      <c r="H125" s="355">
        <f t="shared" si="12"/>
        <v>0</v>
      </c>
      <c r="I125" s="355">
        <f t="shared" si="13"/>
        <v>0</v>
      </c>
      <c r="J125" s="356"/>
      <c r="K125" s="357"/>
      <c r="L125" s="357"/>
      <c r="M125" s="366"/>
      <c r="N125" s="366"/>
      <c r="O125" s="366"/>
      <c r="P125" s="366"/>
      <c r="Q125" s="366"/>
      <c r="R125" s="366"/>
      <c r="S125" s="366"/>
      <c r="T125" s="366"/>
      <c r="U125" s="366"/>
      <c r="V125" s="366"/>
      <c r="W125" s="366"/>
      <c r="X125" s="366"/>
      <c r="Y125" s="366"/>
      <c r="Z125" s="366"/>
      <c r="AA125" s="366"/>
      <c r="AB125" s="366">
        <f>IF(BK_5_AG_10!$U$13&lt;&gt;"",BK_5_AG_10!$U$13,"")</f>
        <v>0</v>
      </c>
      <c r="AC125" s="366">
        <f>IF(BK_5_AG_10!$V$13&lt;&gt;"",BK_5_AG_10!$V$13,"")</f>
        <v>0</v>
      </c>
    </row>
    <row r="126" spans="1:33" s="272" customFormat="1" ht="12.75" x14ac:dyDescent="0.2">
      <c r="A126" s="252"/>
      <c r="B126" s="377"/>
      <c r="C126" s="263"/>
      <c r="D126" s="252"/>
      <c r="E126" s="378"/>
      <c r="F126" s="252"/>
      <c r="G126" s="252"/>
      <c r="H126" s="264"/>
      <c r="I126" s="252"/>
      <c r="J126" s="264"/>
      <c r="K126" s="264"/>
      <c r="L126" s="264"/>
      <c r="M126" s="379"/>
      <c r="N126" s="379"/>
      <c r="O126" s="379"/>
      <c r="P126" s="379"/>
      <c r="Q126" s="379"/>
      <c r="R126" s="379"/>
      <c r="S126" s="379"/>
      <c r="T126" s="379"/>
      <c r="U126" s="379"/>
      <c r="V126" s="379"/>
      <c r="W126" s="379"/>
      <c r="X126" s="379"/>
      <c r="Y126" s="379"/>
      <c r="Z126" s="379"/>
      <c r="AA126" s="379"/>
      <c r="AB126" s="379"/>
      <c r="AC126" s="379"/>
    </row>
    <row r="127" spans="1:33" s="272" customFormat="1" ht="12.75" x14ac:dyDescent="0.2">
      <c r="A127" s="252"/>
      <c r="B127" s="377"/>
      <c r="C127" s="263"/>
      <c r="D127" s="252"/>
      <c r="E127" s="378"/>
      <c r="F127" s="252"/>
      <c r="G127" s="252"/>
      <c r="H127" s="264"/>
      <c r="I127" s="252"/>
      <c r="J127" s="264"/>
      <c r="K127" s="264"/>
      <c r="L127" s="264"/>
      <c r="M127" s="264"/>
      <c r="N127" s="264"/>
      <c r="O127" s="264"/>
      <c r="P127" s="264"/>
      <c r="Q127" s="264"/>
      <c r="R127" s="264"/>
      <c r="S127" s="264"/>
      <c r="T127" s="264"/>
      <c r="U127" s="264"/>
      <c r="V127" s="264"/>
      <c r="W127" s="264"/>
      <c r="X127" s="264"/>
      <c r="Y127" s="264"/>
      <c r="Z127" s="264"/>
      <c r="AA127" s="264"/>
      <c r="AB127" s="264"/>
      <c r="AC127" s="264"/>
    </row>
    <row r="128" spans="1:33" s="264" customFormat="1" ht="12.75" x14ac:dyDescent="0.2">
      <c r="A128" s="252"/>
      <c r="B128" s="377"/>
      <c r="C128" s="263"/>
      <c r="D128" s="252"/>
      <c r="E128" s="378"/>
      <c r="F128" s="252"/>
      <c r="G128" s="252"/>
      <c r="I128" s="252"/>
      <c r="AD128" s="272"/>
      <c r="AE128" s="272"/>
      <c r="AF128" s="272"/>
      <c r="AG128" s="272"/>
    </row>
    <row r="129" spans="1:33" s="264" customFormat="1" ht="12.75" x14ac:dyDescent="0.2">
      <c r="A129" s="252"/>
      <c r="B129" s="377"/>
      <c r="C129" s="263"/>
      <c r="D129" s="252"/>
      <c r="E129" s="378"/>
      <c r="F129" s="252"/>
      <c r="G129" s="252"/>
      <c r="I129" s="252"/>
      <c r="AD129" s="272"/>
      <c r="AE129" s="272"/>
      <c r="AF129" s="272"/>
      <c r="AG129" s="272"/>
    </row>
    <row r="130" spans="1:33" s="264" customFormat="1" ht="12.75" x14ac:dyDescent="0.2">
      <c r="A130" s="252"/>
      <c r="B130" s="377"/>
      <c r="C130" s="263"/>
      <c r="D130" s="252"/>
      <c r="E130" s="378"/>
      <c r="F130" s="252"/>
      <c r="G130" s="252"/>
      <c r="I130" s="252"/>
      <c r="AD130" s="272"/>
      <c r="AE130" s="272"/>
      <c r="AF130" s="272"/>
      <c r="AG130" s="272"/>
    </row>
    <row r="131" spans="1:33" s="264" customFormat="1" ht="12.75" x14ac:dyDescent="0.2">
      <c r="A131" s="252"/>
      <c r="B131" s="377"/>
      <c r="C131" s="263"/>
      <c r="D131" s="252"/>
      <c r="E131" s="378"/>
      <c r="F131" s="252"/>
      <c r="G131" s="252"/>
      <c r="I131" s="252"/>
      <c r="AD131" s="272"/>
      <c r="AE131" s="272"/>
      <c r="AF131" s="272"/>
      <c r="AG131" s="272"/>
    </row>
    <row r="132" spans="1:33" s="264" customFormat="1" ht="12.75" x14ac:dyDescent="0.2">
      <c r="A132" s="252"/>
      <c r="B132" s="377"/>
      <c r="C132" s="263"/>
      <c r="D132" s="252"/>
      <c r="E132" s="378"/>
      <c r="F132" s="252"/>
      <c r="G132" s="252"/>
      <c r="I132" s="252"/>
      <c r="AD132" s="272"/>
      <c r="AE132" s="272"/>
      <c r="AF132" s="272"/>
      <c r="AG132" s="272"/>
    </row>
    <row r="133" spans="1:33" s="264" customFormat="1" ht="12.75" x14ac:dyDescent="0.2">
      <c r="A133" s="252"/>
      <c r="B133" s="377"/>
      <c r="C133" s="263"/>
      <c r="D133" s="252"/>
      <c r="E133" s="378"/>
      <c r="F133" s="252"/>
      <c r="G133" s="252"/>
      <c r="I133" s="252"/>
      <c r="AD133" s="272"/>
      <c r="AE133" s="272"/>
      <c r="AF133" s="272"/>
      <c r="AG133" s="272"/>
    </row>
    <row r="134" spans="1:33" s="264" customFormat="1" ht="12.75" x14ac:dyDescent="0.2">
      <c r="A134" s="252"/>
      <c r="B134" s="377"/>
      <c r="C134" s="263"/>
      <c r="D134" s="252"/>
      <c r="E134" s="378"/>
      <c r="F134" s="252"/>
      <c r="G134" s="252"/>
      <c r="I134" s="252"/>
      <c r="AD134" s="272"/>
      <c r="AE134" s="272"/>
      <c r="AF134" s="272"/>
      <c r="AG134" s="272"/>
    </row>
    <row r="135" spans="1:33" s="264" customFormat="1" ht="12.75" x14ac:dyDescent="0.2">
      <c r="A135" s="252"/>
      <c r="B135" s="377"/>
      <c r="C135" s="263"/>
      <c r="D135" s="252"/>
      <c r="E135" s="378"/>
      <c r="F135" s="252"/>
      <c r="G135" s="252"/>
      <c r="I135" s="252"/>
      <c r="AD135" s="272"/>
      <c r="AE135" s="272"/>
      <c r="AF135" s="272"/>
      <c r="AG135" s="272"/>
    </row>
    <row r="136" spans="1:33" s="264" customFormat="1" ht="12.75" x14ac:dyDescent="0.2">
      <c r="A136" s="252"/>
      <c r="B136" s="377"/>
      <c r="C136" s="263"/>
      <c r="D136" s="252"/>
      <c r="E136" s="378"/>
      <c r="F136" s="252"/>
      <c r="G136" s="252"/>
      <c r="I136" s="252"/>
      <c r="AD136" s="272"/>
      <c r="AE136" s="272"/>
      <c r="AF136" s="272"/>
      <c r="AG136" s="272"/>
    </row>
    <row r="137" spans="1:33" s="264" customFormat="1" ht="12.75" x14ac:dyDescent="0.2">
      <c r="A137" s="252"/>
      <c r="B137" s="377"/>
      <c r="C137" s="263"/>
      <c r="D137" s="252"/>
      <c r="E137" s="378"/>
      <c r="F137" s="252"/>
      <c r="G137" s="252"/>
      <c r="I137" s="252"/>
      <c r="AD137" s="272"/>
      <c r="AE137" s="272"/>
      <c r="AF137" s="272"/>
      <c r="AG137" s="272"/>
    </row>
    <row r="138" spans="1:33" s="264" customFormat="1" ht="12.75" x14ac:dyDescent="0.2">
      <c r="A138" s="252"/>
      <c r="B138" s="377"/>
      <c r="C138" s="263"/>
      <c r="D138" s="252"/>
      <c r="E138" s="378"/>
      <c r="F138" s="252"/>
      <c r="G138" s="252"/>
      <c r="I138" s="252"/>
      <c r="AD138" s="272"/>
      <c r="AE138" s="272"/>
      <c r="AF138" s="272"/>
      <c r="AG138" s="272"/>
    </row>
    <row r="139" spans="1:33" s="264" customFormat="1" ht="12.75" x14ac:dyDescent="0.2">
      <c r="A139" s="252"/>
      <c r="B139" s="377"/>
      <c r="C139" s="263"/>
      <c r="D139" s="252"/>
      <c r="E139" s="378"/>
      <c r="F139" s="252"/>
      <c r="G139" s="252"/>
      <c r="I139" s="252"/>
      <c r="AD139" s="272"/>
      <c r="AE139" s="272"/>
      <c r="AF139" s="272"/>
      <c r="AG139" s="272"/>
    </row>
    <row r="140" spans="1:33" s="264" customFormat="1" ht="12.75" x14ac:dyDescent="0.2">
      <c r="A140" s="252"/>
      <c r="B140" s="377"/>
      <c r="C140" s="263"/>
      <c r="D140" s="252"/>
      <c r="E140" s="378"/>
      <c r="F140" s="252"/>
      <c r="G140" s="252"/>
      <c r="I140" s="252"/>
      <c r="AD140" s="272"/>
      <c r="AE140" s="272"/>
      <c r="AF140" s="272"/>
      <c r="AG140" s="272"/>
    </row>
    <row r="141" spans="1:33" s="264" customFormat="1" ht="12.75" x14ac:dyDescent="0.2">
      <c r="A141" s="252"/>
      <c r="B141" s="377"/>
      <c r="C141" s="263"/>
      <c r="D141" s="252"/>
      <c r="E141" s="378"/>
      <c r="F141" s="252"/>
      <c r="G141" s="252"/>
      <c r="I141" s="252"/>
      <c r="AD141" s="272"/>
      <c r="AE141" s="272"/>
      <c r="AF141" s="272"/>
      <c r="AG141" s="272"/>
    </row>
    <row r="142" spans="1:33" s="264" customFormat="1" ht="12.75" x14ac:dyDescent="0.2">
      <c r="A142" s="252"/>
      <c r="B142" s="377"/>
      <c r="C142" s="263"/>
      <c r="D142" s="252"/>
      <c r="E142" s="378"/>
      <c r="F142" s="252"/>
      <c r="G142" s="252"/>
      <c r="I142" s="252"/>
      <c r="AD142" s="272"/>
      <c r="AE142" s="272"/>
      <c r="AF142" s="272"/>
      <c r="AG142" s="272"/>
    </row>
    <row r="143" spans="1:33" s="264" customFormat="1" ht="12.75" x14ac:dyDescent="0.2">
      <c r="A143" s="252"/>
      <c r="B143" s="377"/>
      <c r="C143" s="263"/>
      <c r="D143" s="252"/>
      <c r="E143" s="378"/>
      <c r="F143" s="252"/>
      <c r="G143" s="252"/>
      <c r="I143" s="252"/>
      <c r="AD143" s="272"/>
      <c r="AE143" s="272"/>
      <c r="AF143" s="272"/>
      <c r="AG143" s="272"/>
    </row>
    <row r="144" spans="1:33" s="264" customFormat="1" ht="12.75" x14ac:dyDescent="0.2">
      <c r="A144" s="252"/>
      <c r="B144" s="377"/>
      <c r="C144" s="263"/>
      <c r="D144" s="252"/>
      <c r="E144" s="378"/>
      <c r="F144" s="252"/>
      <c r="G144" s="252"/>
      <c r="I144" s="252"/>
      <c r="AD144" s="272"/>
      <c r="AE144" s="272"/>
      <c r="AF144" s="272"/>
      <c r="AG144" s="272"/>
    </row>
    <row r="145" spans="1:33" s="264" customFormat="1" ht="12.75" x14ac:dyDescent="0.2">
      <c r="A145" s="252"/>
      <c r="B145" s="377"/>
      <c r="C145" s="263"/>
      <c r="D145" s="252"/>
      <c r="E145" s="378"/>
      <c r="F145" s="252"/>
      <c r="G145" s="252"/>
      <c r="I145" s="252"/>
      <c r="AD145" s="272"/>
      <c r="AE145" s="272"/>
      <c r="AF145" s="272"/>
      <c r="AG145" s="272"/>
    </row>
    <row r="146" spans="1:33" s="264" customFormat="1" ht="12.75" x14ac:dyDescent="0.2">
      <c r="A146" s="252"/>
      <c r="B146" s="377"/>
      <c r="C146" s="263"/>
      <c r="D146" s="252"/>
      <c r="E146" s="378"/>
      <c r="F146" s="252"/>
      <c r="G146" s="252"/>
      <c r="I146" s="252"/>
      <c r="AD146" s="272"/>
      <c r="AE146" s="272"/>
      <c r="AF146" s="272"/>
      <c r="AG146" s="272"/>
    </row>
    <row r="147" spans="1:33" s="264" customFormat="1" ht="12.75" x14ac:dyDescent="0.2">
      <c r="A147" s="252"/>
      <c r="B147" s="377"/>
      <c r="C147" s="263"/>
      <c r="D147" s="252"/>
      <c r="E147" s="378"/>
      <c r="F147" s="252"/>
      <c r="G147" s="252"/>
      <c r="I147" s="252"/>
      <c r="AD147" s="272"/>
      <c r="AE147" s="272"/>
      <c r="AF147" s="272"/>
      <c r="AG147" s="272"/>
    </row>
    <row r="148" spans="1:33" s="264" customFormat="1" ht="12.75" x14ac:dyDescent="0.2">
      <c r="A148" s="252"/>
      <c r="B148" s="377"/>
      <c r="C148" s="263"/>
      <c r="D148" s="252"/>
      <c r="E148" s="378"/>
      <c r="F148" s="252"/>
      <c r="G148" s="252"/>
      <c r="I148" s="252"/>
      <c r="AD148" s="272"/>
      <c r="AE148" s="272"/>
      <c r="AF148" s="272"/>
      <c r="AG148" s="272"/>
    </row>
    <row r="149" spans="1:33" s="264" customFormat="1" ht="12.75" x14ac:dyDescent="0.2">
      <c r="A149" s="252"/>
      <c r="B149" s="377"/>
      <c r="C149" s="263"/>
      <c r="D149" s="252"/>
      <c r="E149" s="378"/>
      <c r="F149" s="252"/>
      <c r="G149" s="252"/>
      <c r="I149" s="252"/>
      <c r="AD149" s="272"/>
      <c r="AE149" s="272"/>
      <c r="AF149" s="272"/>
      <c r="AG149" s="272"/>
    </row>
    <row r="150" spans="1:33" s="264" customFormat="1" ht="12.75" x14ac:dyDescent="0.2">
      <c r="A150" s="252"/>
      <c r="B150" s="377"/>
      <c r="C150" s="263"/>
      <c r="D150" s="252"/>
      <c r="E150" s="378"/>
      <c r="F150" s="252"/>
      <c r="G150" s="252"/>
      <c r="I150" s="252"/>
      <c r="AD150" s="272"/>
      <c r="AE150" s="272"/>
      <c r="AF150" s="272"/>
      <c r="AG150" s="272"/>
    </row>
    <row r="151" spans="1:33" s="264" customFormat="1" ht="12.75" x14ac:dyDescent="0.2">
      <c r="A151" s="252"/>
      <c r="B151" s="377"/>
      <c r="C151" s="263"/>
      <c r="D151" s="252"/>
      <c r="E151" s="378"/>
      <c r="F151" s="252"/>
      <c r="G151" s="252"/>
      <c r="I151" s="252"/>
      <c r="AD151" s="272"/>
      <c r="AE151" s="272"/>
      <c r="AF151" s="272"/>
      <c r="AG151" s="272"/>
    </row>
    <row r="152" spans="1:33" s="264" customFormat="1" ht="12.75" x14ac:dyDescent="0.2">
      <c r="A152" s="252"/>
      <c r="B152" s="377"/>
      <c r="C152" s="263"/>
      <c r="D152" s="252"/>
      <c r="E152" s="378"/>
      <c r="F152" s="252"/>
      <c r="G152" s="252"/>
      <c r="I152" s="252"/>
      <c r="AD152" s="272"/>
      <c r="AE152" s="272"/>
      <c r="AF152" s="272"/>
      <c r="AG152" s="272"/>
    </row>
    <row r="153" spans="1:33" s="264" customFormat="1" ht="12.75" x14ac:dyDescent="0.2">
      <c r="A153" s="252"/>
      <c r="B153" s="377"/>
      <c r="C153" s="263"/>
      <c r="D153" s="252"/>
      <c r="E153" s="378"/>
      <c r="F153" s="252"/>
      <c r="G153" s="252"/>
      <c r="I153" s="252"/>
      <c r="AD153" s="272"/>
      <c r="AE153" s="272"/>
      <c r="AF153" s="272"/>
      <c r="AG153" s="272"/>
    </row>
    <row r="154" spans="1:33" s="264" customFormat="1" ht="12.75" x14ac:dyDescent="0.2">
      <c r="A154" s="252"/>
      <c r="B154" s="377"/>
      <c r="C154" s="263"/>
      <c r="D154" s="252"/>
      <c r="E154" s="378"/>
      <c r="F154" s="252"/>
      <c r="G154" s="252"/>
      <c r="I154" s="252"/>
      <c r="AD154" s="272"/>
      <c r="AE154" s="272"/>
      <c r="AF154" s="272"/>
      <c r="AG154" s="272"/>
    </row>
    <row r="155" spans="1:33" s="264" customFormat="1" ht="12.75" x14ac:dyDescent="0.2">
      <c r="A155" s="252"/>
      <c r="B155" s="377"/>
      <c r="C155" s="263"/>
      <c r="D155" s="252"/>
      <c r="E155" s="378"/>
      <c r="F155" s="252"/>
      <c r="G155" s="252"/>
      <c r="I155" s="252"/>
      <c r="AD155" s="272"/>
      <c r="AE155" s="272"/>
      <c r="AF155" s="272"/>
      <c r="AG155" s="272"/>
    </row>
    <row r="156" spans="1:33" s="264" customFormat="1" ht="12.75" x14ac:dyDescent="0.2">
      <c r="A156" s="252"/>
      <c r="B156" s="377"/>
      <c r="C156" s="263"/>
      <c r="D156" s="252"/>
      <c r="E156" s="378"/>
      <c r="F156" s="252"/>
      <c r="G156" s="252"/>
      <c r="I156" s="252"/>
      <c r="AD156" s="272"/>
      <c r="AE156" s="272"/>
      <c r="AF156" s="272"/>
      <c r="AG156" s="272"/>
    </row>
    <row r="157" spans="1:33" s="264" customFormat="1" ht="12.75" x14ac:dyDescent="0.2">
      <c r="A157" s="252"/>
      <c r="B157" s="377"/>
      <c r="C157" s="263"/>
      <c r="D157" s="252"/>
      <c r="E157" s="378"/>
      <c r="F157" s="252"/>
      <c r="G157" s="252"/>
      <c r="I157" s="252"/>
      <c r="AD157" s="272"/>
      <c r="AE157" s="272"/>
      <c r="AF157" s="272"/>
      <c r="AG157" s="272"/>
    </row>
    <row r="158" spans="1:33" s="264" customFormat="1" ht="12.75" x14ac:dyDescent="0.2">
      <c r="A158" s="252"/>
      <c r="B158" s="377"/>
      <c r="C158" s="263"/>
      <c r="D158" s="252"/>
      <c r="E158" s="378"/>
      <c r="F158" s="252"/>
      <c r="G158" s="252"/>
      <c r="I158" s="252"/>
      <c r="AD158" s="272"/>
      <c r="AE158" s="272"/>
      <c r="AF158" s="272"/>
      <c r="AG158" s="272"/>
    </row>
    <row r="159" spans="1:33" s="264" customFormat="1" ht="12.75" x14ac:dyDescent="0.2">
      <c r="A159" s="252"/>
      <c r="B159" s="377"/>
      <c r="C159" s="263"/>
      <c r="D159" s="252"/>
      <c r="E159" s="378"/>
      <c r="F159" s="252"/>
      <c r="G159" s="252"/>
      <c r="I159" s="252"/>
      <c r="AD159" s="272"/>
      <c r="AE159" s="272"/>
      <c r="AF159" s="272"/>
      <c r="AG159" s="272"/>
    </row>
    <row r="160" spans="1:33" s="264" customFormat="1" ht="12.75" x14ac:dyDescent="0.2">
      <c r="A160" s="252"/>
      <c r="B160" s="377"/>
      <c r="C160" s="263"/>
      <c r="D160" s="252"/>
      <c r="E160" s="378"/>
      <c r="F160" s="252"/>
      <c r="G160" s="252"/>
      <c r="I160" s="252"/>
      <c r="AD160" s="272"/>
      <c r="AE160" s="272"/>
      <c r="AF160" s="272"/>
      <c r="AG160" s="272"/>
    </row>
    <row r="161" spans="1:33" s="264" customFormat="1" ht="12.75" x14ac:dyDescent="0.2">
      <c r="A161" s="252"/>
      <c r="B161" s="377"/>
      <c r="C161" s="263"/>
      <c r="D161" s="252"/>
      <c r="E161" s="378"/>
      <c r="F161" s="252"/>
      <c r="G161" s="252"/>
      <c r="I161" s="252"/>
      <c r="AD161" s="272"/>
      <c r="AE161" s="272"/>
      <c r="AF161" s="272"/>
      <c r="AG161" s="272"/>
    </row>
    <row r="162" spans="1:33" s="264" customFormat="1" ht="12.75" x14ac:dyDescent="0.2">
      <c r="A162" s="252"/>
      <c r="B162" s="377"/>
      <c r="C162" s="263"/>
      <c r="D162" s="252"/>
      <c r="E162" s="378"/>
      <c r="F162" s="252"/>
      <c r="G162" s="252"/>
      <c r="I162" s="252"/>
      <c r="AD162" s="272"/>
      <c r="AE162" s="272"/>
      <c r="AF162" s="272"/>
      <c r="AG162" s="272"/>
    </row>
    <row r="163" spans="1:33" s="264" customFormat="1" ht="12.75" x14ac:dyDescent="0.2">
      <c r="A163" s="252"/>
      <c r="B163" s="377"/>
      <c r="C163" s="263"/>
      <c r="D163" s="252"/>
      <c r="E163" s="378"/>
      <c r="F163" s="252"/>
      <c r="G163" s="252"/>
      <c r="I163" s="252"/>
      <c r="AD163" s="272"/>
      <c r="AE163" s="272"/>
      <c r="AF163" s="272"/>
      <c r="AG163" s="272"/>
    </row>
    <row r="164" spans="1:33" s="264" customFormat="1" ht="12.75" x14ac:dyDescent="0.2">
      <c r="A164" s="252"/>
      <c r="B164" s="377"/>
      <c r="C164" s="263"/>
      <c r="D164" s="252"/>
      <c r="E164" s="378"/>
      <c r="F164" s="252"/>
      <c r="G164" s="252"/>
      <c r="I164" s="252"/>
      <c r="AD164" s="272"/>
      <c r="AE164" s="272"/>
      <c r="AF164" s="272"/>
      <c r="AG164" s="272"/>
    </row>
    <row r="165" spans="1:33" s="264" customFormat="1" ht="12.75" x14ac:dyDescent="0.2">
      <c r="A165" s="252"/>
      <c r="B165" s="377"/>
      <c r="C165" s="263"/>
      <c r="D165" s="252"/>
      <c r="E165" s="378"/>
      <c r="F165" s="252"/>
      <c r="G165" s="252"/>
      <c r="I165" s="252"/>
      <c r="AD165" s="272"/>
      <c r="AE165" s="272"/>
      <c r="AF165" s="272"/>
      <c r="AG165" s="272"/>
    </row>
    <row r="166" spans="1:33" s="264" customFormat="1" ht="12.75" x14ac:dyDescent="0.2">
      <c r="A166" s="252"/>
      <c r="B166" s="377"/>
      <c r="C166" s="263"/>
      <c r="D166" s="252"/>
      <c r="E166" s="378"/>
      <c r="F166" s="252"/>
      <c r="G166" s="252"/>
      <c r="I166" s="252"/>
      <c r="AD166" s="272"/>
      <c r="AE166" s="272"/>
      <c r="AF166" s="272"/>
      <c r="AG166" s="272"/>
    </row>
  </sheetData>
  <sheetProtection algorithmName="SHA-512" hashValue="MLSkv1scZHMogYMcQHf0/zo0UP0f952xBl/peAOD6vZKdoTmvbvcSRS4Gwiegnj6NWP/Ousxi/4QVULN05M/9g==" saltValue="64JUrEHNTDsh2K3pJfbNzQ==" spinCount="100000" sheet="1" objects="1" scenarios="1" selectLockedCells="1" autoFilter="0"/>
  <mergeCells count="21">
    <mergeCell ref="G6:I6"/>
    <mergeCell ref="E86:E95"/>
    <mergeCell ref="E96:E105"/>
    <mergeCell ref="E106:E115"/>
    <mergeCell ref="E116:E125"/>
    <mergeCell ref="E21:E30"/>
    <mergeCell ref="E31:E40"/>
    <mergeCell ref="E41:E50"/>
    <mergeCell ref="E51:E60"/>
    <mergeCell ref="E61:E70"/>
    <mergeCell ref="E76:E85"/>
    <mergeCell ref="J6:K6"/>
    <mergeCell ref="L6:M6"/>
    <mergeCell ref="N6:O6"/>
    <mergeCell ref="P6:Q6"/>
    <mergeCell ref="R6:S6"/>
    <mergeCell ref="V6:W6"/>
    <mergeCell ref="X6:Y6"/>
    <mergeCell ref="Z6:AA6"/>
    <mergeCell ref="AB6:AC6"/>
    <mergeCell ref="T6:U6"/>
  </mergeCells>
  <conditionalFormatting sqref="E21:E70">
    <cfRule type="containsBlanks" dxfId="2055" priority="6">
      <formula>LEN(TRIM(E21))=0</formula>
    </cfRule>
  </conditionalFormatting>
  <conditionalFormatting sqref="E76:E125">
    <cfRule type="containsBlanks" dxfId="2054" priority="1">
      <formula>LEN(TRIM(E76))=0</formula>
    </cfRule>
  </conditionalFormatting>
  <conditionalFormatting sqref="J6:AC6">
    <cfRule type="containsText" dxfId="2053" priority="5" stopIfTrue="1" operator="containsText" text="Auftraggeber">
      <formula>NOT(ISERROR(SEARCH("Auftraggeber",J6)))</formula>
    </cfRule>
  </conditionalFormatting>
  <printOptions horizontalCentered="1"/>
  <pageMargins left="0.19685039370078741" right="0.19685039370078741" top="0.1388888888888889" bottom="0.1388888888888889" header="0.39370078740157483" footer="0.39370078740157483"/>
  <pageSetup paperSize="9" scale="50" fitToHeight="0" orientation="landscape" r:id="rId1"/>
  <headerFooter alignWithMargins="0">
    <oddFooter>&amp;LStand: &amp;D / &amp;T&amp;RSeite &amp;P
(von &amp;N Seite[n])</oddFooter>
  </headerFooter>
  <rowBreaks count="1" manualBreakCount="1">
    <brk id="60"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IF(Zusammenfassung!F105&lt;&gt;"",Zusammenfassung!F105,Zusammenfassung!D105)</f>
        <v>BK-Teilprojekt III - AG 10</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Zusammenfassung!$B$105</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Zusammenfassung!$C$105</f>
        <v>10</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10</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xWpGMgNju0HzY7qQbpvdBXvFgA2jOqRqRw4LFoyEbKg1AzV9T9ERpZhTB2G6RfDuLMBZn7KOGDioomhqfS70kw==" saltValue="ZaOWRGmUz5n92vu88VIAzg==" spinCount="100000" sheet="1" objects="1" scenarios="1" formatCells="0" formatRows="0" selectLockedCells="1" autoFilter="0"/>
  <mergeCells count="1">
    <mergeCell ref="O10:P10"/>
  </mergeCells>
  <conditionalFormatting sqref="J14:Q31">
    <cfRule type="expression" dxfId="356" priority="2" stopIfTrue="1">
      <formula>AND( $A14=4, $C14="ü" )</formula>
    </cfRule>
    <cfRule type="expression" dxfId="355" priority="11" stopIfTrue="1">
      <formula>AND( $A14=3, $C14="ü" )</formula>
    </cfRule>
  </conditionalFormatting>
  <conditionalFormatting sqref="J31:Q31">
    <cfRule type="expression" dxfId="354" priority="5" stopIfTrue="1">
      <formula>AND( $A31=1, $C31="T" )</formula>
    </cfRule>
    <cfRule type="expression" dxfId="353" priority="6" stopIfTrue="1">
      <formula>AND( $A31=4, $C31="ü" )</formula>
    </cfRule>
    <cfRule type="expression" dxfId="352" priority="7" stopIfTrue="1">
      <formula>AND( $A31=3, $C31="ü" )</formula>
    </cfRule>
    <cfRule type="expression" dxfId="351" priority="8" stopIfTrue="1">
      <formula>AND( $A31=2, $C31="Ü" )</formula>
    </cfRule>
  </conditionalFormatting>
  <conditionalFormatting sqref="J14:W31">
    <cfRule type="expression" dxfId="350" priority="1" stopIfTrue="1">
      <formula>AND( $A14=1, $C14="T" )</formula>
    </cfRule>
    <cfRule type="expression" dxfId="349" priority="12" stopIfTrue="1">
      <formula>AND( $A14=2, $C14="Ü" )</formula>
    </cfRule>
  </conditionalFormatting>
  <conditionalFormatting sqref="O14:O31">
    <cfRule type="expression" dxfId="348" priority="10" stopIfTrue="1">
      <formula>AND($O14&lt;&gt;"",$P14&lt;&gt;"")</formula>
    </cfRule>
  </conditionalFormatting>
  <conditionalFormatting sqref="O31">
    <cfRule type="expression" dxfId="347" priority="4" stopIfTrue="1">
      <formula>AND($O31&lt;&gt;"",$P31&lt;&gt;"")</formula>
    </cfRule>
  </conditionalFormatting>
  <conditionalFormatting sqref="P14:P31">
    <cfRule type="expression" dxfId="346" priority="9" stopIfTrue="1">
      <formula>$O14&lt;&gt;""</formula>
    </cfRule>
  </conditionalFormatting>
  <conditionalFormatting sqref="P31">
    <cfRule type="expression" dxfId="345" priority="3" stopIfTrue="1">
      <formula>$O31&lt;&gt;""</formula>
    </cfRule>
  </conditionalFormatting>
  <conditionalFormatting sqref="R14:W31">
    <cfRule type="expression" dxfId="344" priority="16" stopIfTrue="1">
      <formula>AND( $A14=3, $C14="ü" )</formula>
    </cfRule>
    <cfRule type="expression" dxfId="343" priority="17" stopIfTrue="1">
      <formula>AND( $A14=4, $C14="ü" )</formula>
    </cfRule>
  </conditionalFormatting>
  <conditionalFormatting sqref="T14:T31">
    <cfRule type="expression" dxfId="342" priority="15" stopIfTrue="1">
      <formula>AND($K14&lt;&gt;"",OR($O14&lt;&gt;"",$P14&lt;&gt;""))</formula>
    </cfRule>
  </conditionalFormatting>
  <conditionalFormatting sqref="U14:U31">
    <cfRule type="expression" dxfId="341" priority="19">
      <formula>$L14&lt;&gt;""</formula>
    </cfRule>
  </conditionalFormatting>
  <conditionalFormatting sqref="V14:V31">
    <cfRule type="expression" dxfId="340" priority="18">
      <formula>$L14=""</formula>
    </cfRule>
  </conditionalFormatting>
  <dataValidations count="2">
    <dataValidation type="list" allowBlank="1" showInputMessage="1" showErrorMessage="1" sqref="B14:B31" xr:uid="{50A8EB1D-0A8A-42FB-A3C8-E3989C55C840}">
      <formula1>"B"</formula1>
    </dataValidation>
    <dataValidation type="list" allowBlank="1" showInputMessage="1" showErrorMessage="1" sqref="A14:A31" xr:uid="{AC22022F-7B89-4654-8246-6551979453D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IF(Zusammenfassung!F106&lt;&gt;"",Zusammenfassung!F106,Zusammenfassung!D106)</f>
        <v>BK-Teilprojekt IV - AG 1</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Zusammenfassung!$B$106</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Zusammenfassung!$C$106</f>
        <v>1</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1</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rNPsCnjskboJF8Kk7BGavlTRu1Z5FKGEljFeZpCcIcJhVOxVr/R6F2t9D2Ia+Jf4f1gPc41eOL94dhKDzC4cCg==" saltValue="M/1giYLxbABm8jDwxGJ5WQ==" spinCount="100000" sheet="1" objects="1" scenarios="1" formatCells="0" formatRows="0" selectLockedCells="1" autoFilter="0"/>
  <mergeCells count="1">
    <mergeCell ref="O10:P10"/>
  </mergeCells>
  <conditionalFormatting sqref="J14:Q31">
    <cfRule type="expression" dxfId="339" priority="2" stopIfTrue="1">
      <formula>AND( $A14=4, $C14="ü" )</formula>
    </cfRule>
    <cfRule type="expression" dxfId="338" priority="11" stopIfTrue="1">
      <formula>AND( $A14=3, $C14="ü" )</formula>
    </cfRule>
  </conditionalFormatting>
  <conditionalFormatting sqref="J31:Q31">
    <cfRule type="expression" dxfId="337" priority="5" stopIfTrue="1">
      <formula>AND( $A31=1, $C31="T" )</formula>
    </cfRule>
    <cfRule type="expression" dxfId="336" priority="6" stopIfTrue="1">
      <formula>AND( $A31=4, $C31="ü" )</formula>
    </cfRule>
    <cfRule type="expression" dxfId="335" priority="7" stopIfTrue="1">
      <formula>AND( $A31=3, $C31="ü" )</formula>
    </cfRule>
    <cfRule type="expression" dxfId="334" priority="8" stopIfTrue="1">
      <formula>AND( $A31=2, $C31="Ü" )</formula>
    </cfRule>
  </conditionalFormatting>
  <conditionalFormatting sqref="J14:W31">
    <cfRule type="expression" dxfId="333" priority="1" stopIfTrue="1">
      <formula>AND( $A14=1, $C14="T" )</formula>
    </cfRule>
    <cfRule type="expression" dxfId="332" priority="12" stopIfTrue="1">
      <formula>AND( $A14=2, $C14="Ü" )</formula>
    </cfRule>
  </conditionalFormatting>
  <conditionalFormatting sqref="O14:O31">
    <cfRule type="expression" dxfId="331" priority="10" stopIfTrue="1">
      <formula>AND($O14&lt;&gt;"",$P14&lt;&gt;"")</formula>
    </cfRule>
  </conditionalFormatting>
  <conditionalFormatting sqref="O31">
    <cfRule type="expression" dxfId="330" priority="4" stopIfTrue="1">
      <formula>AND($O31&lt;&gt;"",$P31&lt;&gt;"")</formula>
    </cfRule>
  </conditionalFormatting>
  <conditionalFormatting sqref="P14:P31">
    <cfRule type="expression" dxfId="329" priority="9" stopIfTrue="1">
      <formula>$O14&lt;&gt;""</formula>
    </cfRule>
  </conditionalFormatting>
  <conditionalFormatting sqref="P31">
    <cfRule type="expression" dxfId="328" priority="3" stopIfTrue="1">
      <formula>$O31&lt;&gt;""</formula>
    </cfRule>
  </conditionalFormatting>
  <conditionalFormatting sqref="R14:W31">
    <cfRule type="expression" dxfId="327" priority="16" stopIfTrue="1">
      <formula>AND( $A14=3, $C14="ü" )</formula>
    </cfRule>
    <cfRule type="expression" dxfId="326" priority="17" stopIfTrue="1">
      <formula>AND( $A14=4, $C14="ü" )</formula>
    </cfRule>
  </conditionalFormatting>
  <conditionalFormatting sqref="T14:T31">
    <cfRule type="expression" dxfId="325" priority="15" stopIfTrue="1">
      <formula>AND($K14&lt;&gt;"",OR($O14&lt;&gt;"",$P14&lt;&gt;""))</formula>
    </cfRule>
  </conditionalFormatting>
  <conditionalFormatting sqref="U14:U31">
    <cfRule type="expression" dxfId="324" priority="19">
      <formula>$L14&lt;&gt;""</formula>
    </cfRule>
  </conditionalFormatting>
  <conditionalFormatting sqref="V14:V31">
    <cfRule type="expression" dxfId="323" priority="18">
      <formula>$L14=""</formula>
    </cfRule>
  </conditionalFormatting>
  <dataValidations count="2">
    <dataValidation type="list" allowBlank="1" showInputMessage="1" showErrorMessage="1" sqref="B14:B31" xr:uid="{6CB63AB8-E770-4A2F-B60F-4BB1D1B27787}">
      <formula1>"B"</formula1>
    </dataValidation>
    <dataValidation type="list" allowBlank="1" showInputMessage="1" showErrorMessage="1" sqref="A14:A31" xr:uid="{B553A5E6-E59F-44B9-9E17-4D302A3C6C3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IF(Zusammenfassung!F107&lt;&gt;"",Zusammenfassung!F107,Zusammenfassung!D107)</f>
        <v>BK-Teilprojekt IV - AG 2</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Zusammenfassung!$B$107</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Zusammenfassung!$C$107</f>
        <v>2</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2</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SNvvmUKhQTNVHzLZa1IlXKZZsrNOsgM3OVtvfnMTWwT4YUNa+x+0W9AOc+mRtJT3ruY5a6CLqxvLDfBeo3vDKQ==" saltValue="FOXlcaqanW1lhII3GZvMkw==" spinCount="100000" sheet="1" objects="1" scenarios="1" formatCells="0" formatRows="0" selectLockedCells="1" autoFilter="0"/>
  <mergeCells count="1">
    <mergeCell ref="O10:P10"/>
  </mergeCells>
  <conditionalFormatting sqref="J14:Q31">
    <cfRule type="expression" dxfId="322" priority="2" stopIfTrue="1">
      <formula>AND( $A14=4, $C14="ü" )</formula>
    </cfRule>
    <cfRule type="expression" dxfId="321" priority="11" stopIfTrue="1">
      <formula>AND( $A14=3, $C14="ü" )</formula>
    </cfRule>
  </conditionalFormatting>
  <conditionalFormatting sqref="J31:Q31">
    <cfRule type="expression" dxfId="320" priority="5" stopIfTrue="1">
      <formula>AND( $A31=1, $C31="T" )</formula>
    </cfRule>
    <cfRule type="expression" dxfId="319" priority="6" stopIfTrue="1">
      <formula>AND( $A31=4, $C31="ü" )</formula>
    </cfRule>
    <cfRule type="expression" dxfId="318" priority="7" stopIfTrue="1">
      <formula>AND( $A31=3, $C31="ü" )</formula>
    </cfRule>
    <cfRule type="expression" dxfId="317" priority="8" stopIfTrue="1">
      <formula>AND( $A31=2, $C31="Ü" )</formula>
    </cfRule>
  </conditionalFormatting>
  <conditionalFormatting sqref="J14:W31">
    <cfRule type="expression" dxfId="316" priority="1" stopIfTrue="1">
      <formula>AND( $A14=1, $C14="T" )</formula>
    </cfRule>
    <cfRule type="expression" dxfId="315" priority="12" stopIfTrue="1">
      <formula>AND( $A14=2, $C14="Ü" )</formula>
    </cfRule>
  </conditionalFormatting>
  <conditionalFormatting sqref="O14:O31">
    <cfRule type="expression" dxfId="314" priority="10" stopIfTrue="1">
      <formula>AND($O14&lt;&gt;"",$P14&lt;&gt;"")</formula>
    </cfRule>
  </conditionalFormatting>
  <conditionalFormatting sqref="O31">
    <cfRule type="expression" dxfId="313" priority="4" stopIfTrue="1">
      <formula>AND($O31&lt;&gt;"",$P31&lt;&gt;"")</formula>
    </cfRule>
  </conditionalFormatting>
  <conditionalFormatting sqref="P14:P31">
    <cfRule type="expression" dxfId="312" priority="9" stopIfTrue="1">
      <formula>$O14&lt;&gt;""</formula>
    </cfRule>
  </conditionalFormatting>
  <conditionalFormatting sqref="P31">
    <cfRule type="expression" dxfId="311" priority="3" stopIfTrue="1">
      <formula>$O31&lt;&gt;""</formula>
    </cfRule>
  </conditionalFormatting>
  <conditionalFormatting sqref="R14:W31">
    <cfRule type="expression" dxfId="310" priority="16" stopIfTrue="1">
      <formula>AND( $A14=3, $C14="ü" )</formula>
    </cfRule>
    <cfRule type="expression" dxfId="309" priority="17" stopIfTrue="1">
      <formula>AND( $A14=4, $C14="ü" )</formula>
    </cfRule>
  </conditionalFormatting>
  <conditionalFormatting sqref="T14:T31">
    <cfRule type="expression" dxfId="308" priority="15" stopIfTrue="1">
      <formula>AND($K14&lt;&gt;"",OR($O14&lt;&gt;"",$P14&lt;&gt;""))</formula>
    </cfRule>
  </conditionalFormatting>
  <conditionalFormatting sqref="U14:U31">
    <cfRule type="expression" dxfId="307" priority="19">
      <formula>$L14&lt;&gt;""</formula>
    </cfRule>
  </conditionalFormatting>
  <conditionalFormatting sqref="V14:V31">
    <cfRule type="expression" dxfId="306" priority="18">
      <formula>$L14=""</formula>
    </cfRule>
  </conditionalFormatting>
  <dataValidations count="2">
    <dataValidation type="list" allowBlank="1" showInputMessage="1" showErrorMessage="1" sqref="B14:B31" xr:uid="{55820B33-561F-4923-BD69-F6D142EF0A95}">
      <formula1>"B"</formula1>
    </dataValidation>
    <dataValidation type="list" allowBlank="1" showInputMessage="1" showErrorMessage="1" sqref="A14:A31" xr:uid="{B83F87E2-4C83-408A-8337-E36DB39FCC2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IF(Zusammenfassung!F108&lt;&gt;"",Zusammenfassung!F108,Zusammenfassung!D108)</f>
        <v>BK-Teilprojekt IV - AG 3</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Zusammenfassung!$B$108</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Zusammenfassung!$C$108</f>
        <v>3</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3</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jtjeKuNZRQ37JitiKojOZk3415bjG0uocW8CykdKwYuRiSNQ9duQvdfpCN+2U7sEEkK1RNHcqb0qj9MfhKUHyw==" saltValue="n7HsSLkUJGDt7WzFXd7rJw==" spinCount="100000" sheet="1" objects="1" scenarios="1" formatCells="0" formatRows="0" selectLockedCells="1" autoFilter="0"/>
  <mergeCells count="1">
    <mergeCell ref="O10:P10"/>
  </mergeCells>
  <conditionalFormatting sqref="J14:Q31">
    <cfRule type="expression" dxfId="305" priority="2" stopIfTrue="1">
      <formula>AND( $A14=4, $C14="ü" )</formula>
    </cfRule>
    <cfRule type="expression" dxfId="304" priority="11" stopIfTrue="1">
      <formula>AND( $A14=3, $C14="ü" )</formula>
    </cfRule>
  </conditionalFormatting>
  <conditionalFormatting sqref="J31:Q31">
    <cfRule type="expression" dxfId="303" priority="5" stopIfTrue="1">
      <formula>AND( $A31=1, $C31="T" )</formula>
    </cfRule>
    <cfRule type="expression" dxfId="302" priority="6" stopIfTrue="1">
      <formula>AND( $A31=4, $C31="ü" )</formula>
    </cfRule>
    <cfRule type="expression" dxfId="301" priority="7" stopIfTrue="1">
      <formula>AND( $A31=3, $C31="ü" )</formula>
    </cfRule>
    <cfRule type="expression" dxfId="300" priority="8" stopIfTrue="1">
      <formula>AND( $A31=2, $C31="Ü" )</formula>
    </cfRule>
  </conditionalFormatting>
  <conditionalFormatting sqref="J14:W31">
    <cfRule type="expression" dxfId="299" priority="1" stopIfTrue="1">
      <formula>AND( $A14=1, $C14="T" )</formula>
    </cfRule>
    <cfRule type="expression" dxfId="298" priority="12" stopIfTrue="1">
      <formula>AND( $A14=2, $C14="Ü" )</formula>
    </cfRule>
  </conditionalFormatting>
  <conditionalFormatting sqref="O14:O31">
    <cfRule type="expression" dxfId="297" priority="10" stopIfTrue="1">
      <formula>AND($O14&lt;&gt;"",$P14&lt;&gt;"")</formula>
    </cfRule>
  </conditionalFormatting>
  <conditionalFormatting sqref="O31">
    <cfRule type="expression" dxfId="296" priority="4" stopIfTrue="1">
      <formula>AND($O31&lt;&gt;"",$P31&lt;&gt;"")</formula>
    </cfRule>
  </conditionalFormatting>
  <conditionalFormatting sqref="P14:P31">
    <cfRule type="expression" dxfId="295" priority="9" stopIfTrue="1">
      <formula>$O14&lt;&gt;""</formula>
    </cfRule>
  </conditionalFormatting>
  <conditionalFormatting sqref="P31">
    <cfRule type="expression" dxfId="294" priority="3" stopIfTrue="1">
      <formula>$O31&lt;&gt;""</formula>
    </cfRule>
  </conditionalFormatting>
  <conditionalFormatting sqref="R14:W31">
    <cfRule type="expression" dxfId="293" priority="16" stopIfTrue="1">
      <formula>AND( $A14=3, $C14="ü" )</formula>
    </cfRule>
    <cfRule type="expression" dxfId="292" priority="17" stopIfTrue="1">
      <formula>AND( $A14=4, $C14="ü" )</formula>
    </cfRule>
  </conditionalFormatting>
  <conditionalFormatting sqref="T14:T31">
    <cfRule type="expression" dxfId="291" priority="15" stopIfTrue="1">
      <formula>AND($K14&lt;&gt;"",OR($O14&lt;&gt;"",$P14&lt;&gt;""))</formula>
    </cfRule>
  </conditionalFormatting>
  <conditionalFormatting sqref="U14:U31">
    <cfRule type="expression" dxfId="290" priority="19">
      <formula>$L14&lt;&gt;""</formula>
    </cfRule>
  </conditionalFormatting>
  <conditionalFormatting sqref="V14:V31">
    <cfRule type="expression" dxfId="289" priority="18">
      <formula>$L14=""</formula>
    </cfRule>
  </conditionalFormatting>
  <dataValidations count="2">
    <dataValidation type="list" allowBlank="1" showInputMessage="1" showErrorMessage="1" sqref="B14:B31" xr:uid="{ED73A686-691D-4ED0-AEB5-17747CBC0653}">
      <formula1>"B"</formula1>
    </dataValidation>
    <dataValidation type="list" allowBlank="1" showInputMessage="1" showErrorMessage="1" sqref="A14:A31" xr:uid="{BDF5B81D-E0C4-4166-B780-7DFD9DC21F1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IF(Zusammenfassung!F109&lt;&gt;"",Zusammenfassung!F109,Zusammenfassung!D109)</f>
        <v>BK-Teilprojekt IV - AG 4</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Zusammenfassung!$B$109</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Zusammenfassung!$C$109</f>
        <v>4</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4</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61kXqEJ3AjoLo4z90k2iaRJNqnSAOao4NHNFSFq8lgghbT8knkQwvysGZPp3+ASB36SncfndtRW8fQLebdGMHQ==" saltValue="nnCSTv3+7l60rA8do0em6Q==" spinCount="100000" sheet="1" objects="1" scenarios="1" formatCells="0" formatRows="0" selectLockedCells="1" autoFilter="0"/>
  <mergeCells count="1">
    <mergeCell ref="O10:P10"/>
  </mergeCells>
  <conditionalFormatting sqref="J14:Q31">
    <cfRule type="expression" dxfId="288" priority="2" stopIfTrue="1">
      <formula>AND( $A14=4, $C14="ü" )</formula>
    </cfRule>
    <cfRule type="expression" dxfId="287" priority="11" stopIfTrue="1">
      <formula>AND( $A14=3, $C14="ü" )</formula>
    </cfRule>
  </conditionalFormatting>
  <conditionalFormatting sqref="J31:Q31">
    <cfRule type="expression" dxfId="286" priority="5" stopIfTrue="1">
      <formula>AND( $A31=1, $C31="T" )</formula>
    </cfRule>
    <cfRule type="expression" dxfId="285" priority="6" stopIfTrue="1">
      <formula>AND( $A31=4, $C31="ü" )</formula>
    </cfRule>
    <cfRule type="expression" dxfId="284" priority="7" stopIfTrue="1">
      <formula>AND( $A31=3, $C31="ü" )</formula>
    </cfRule>
    <cfRule type="expression" dxfId="283" priority="8" stopIfTrue="1">
      <formula>AND( $A31=2, $C31="Ü" )</formula>
    </cfRule>
  </conditionalFormatting>
  <conditionalFormatting sqref="J14:W31">
    <cfRule type="expression" dxfId="282" priority="1" stopIfTrue="1">
      <formula>AND( $A14=1, $C14="T" )</formula>
    </cfRule>
    <cfRule type="expression" dxfId="281" priority="12" stopIfTrue="1">
      <formula>AND( $A14=2, $C14="Ü" )</formula>
    </cfRule>
  </conditionalFormatting>
  <conditionalFormatting sqref="O14:O31">
    <cfRule type="expression" dxfId="280" priority="10" stopIfTrue="1">
      <formula>AND($O14&lt;&gt;"",$P14&lt;&gt;"")</formula>
    </cfRule>
  </conditionalFormatting>
  <conditionalFormatting sqref="O31">
    <cfRule type="expression" dxfId="279" priority="4" stopIfTrue="1">
      <formula>AND($O31&lt;&gt;"",$P31&lt;&gt;"")</formula>
    </cfRule>
  </conditionalFormatting>
  <conditionalFormatting sqref="P14:P31">
    <cfRule type="expression" dxfId="278" priority="9" stopIfTrue="1">
      <formula>$O14&lt;&gt;""</formula>
    </cfRule>
  </conditionalFormatting>
  <conditionalFormatting sqref="P31">
    <cfRule type="expression" dxfId="277" priority="3" stopIfTrue="1">
      <formula>$O31&lt;&gt;""</formula>
    </cfRule>
  </conditionalFormatting>
  <conditionalFormatting sqref="R14:W31">
    <cfRule type="expression" dxfId="276" priority="16" stopIfTrue="1">
      <formula>AND( $A14=3, $C14="ü" )</formula>
    </cfRule>
    <cfRule type="expression" dxfId="275" priority="17" stopIfTrue="1">
      <formula>AND( $A14=4, $C14="ü" )</formula>
    </cfRule>
  </conditionalFormatting>
  <conditionalFormatting sqref="T14:T31">
    <cfRule type="expression" dxfId="274" priority="15" stopIfTrue="1">
      <formula>AND($K14&lt;&gt;"",OR($O14&lt;&gt;"",$P14&lt;&gt;""))</formula>
    </cfRule>
  </conditionalFormatting>
  <conditionalFormatting sqref="U14:U31">
    <cfRule type="expression" dxfId="273" priority="19">
      <formula>$L14&lt;&gt;""</formula>
    </cfRule>
  </conditionalFormatting>
  <conditionalFormatting sqref="V14:V31">
    <cfRule type="expression" dxfId="272" priority="18">
      <formula>$L14=""</formula>
    </cfRule>
  </conditionalFormatting>
  <dataValidations count="2">
    <dataValidation type="list" allowBlank="1" showInputMessage="1" showErrorMessage="1" sqref="B14:B31" xr:uid="{CBCBEA0C-0BB9-446E-ADA3-E03E53F30884}">
      <formula1>"B"</formula1>
    </dataValidation>
    <dataValidation type="list" allowBlank="1" showInputMessage="1" showErrorMessage="1" sqref="A14:A31" xr:uid="{497AB471-15F9-4D6A-8A5E-38614E90E92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IF(Zusammenfassung!F110&lt;&gt;"",Zusammenfassung!F110,Zusammenfassung!D110)</f>
        <v>BK-Teilprojekt IV - AG 5</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Zusammenfassung!$B$110</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Zusammenfassung!$C$110</f>
        <v>5</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5</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m78fNczIOdNvbM29tNcnmzBbS0AlI0zySgyub6dWM9HTeX3hXp720zvJijVe8FhUpEnKjo+tZpD9lWo1W291bg==" saltValue="8FvdfileFdhfeaGhZa9tJw==" spinCount="100000" sheet="1" objects="1" scenarios="1" formatCells="0" formatRows="0" selectLockedCells="1" autoFilter="0"/>
  <mergeCells count="1">
    <mergeCell ref="O10:P10"/>
  </mergeCells>
  <conditionalFormatting sqref="J14:Q31">
    <cfRule type="expression" dxfId="271" priority="2" stopIfTrue="1">
      <formula>AND( $A14=4, $C14="ü" )</formula>
    </cfRule>
    <cfRule type="expression" dxfId="270" priority="11" stopIfTrue="1">
      <formula>AND( $A14=3, $C14="ü" )</formula>
    </cfRule>
  </conditionalFormatting>
  <conditionalFormatting sqref="J31:Q31">
    <cfRule type="expression" dxfId="269" priority="5" stopIfTrue="1">
      <formula>AND( $A31=1, $C31="T" )</formula>
    </cfRule>
    <cfRule type="expression" dxfId="268" priority="6" stopIfTrue="1">
      <formula>AND( $A31=4, $C31="ü" )</formula>
    </cfRule>
    <cfRule type="expression" dxfId="267" priority="7" stopIfTrue="1">
      <formula>AND( $A31=3, $C31="ü" )</formula>
    </cfRule>
    <cfRule type="expression" dxfId="266" priority="8" stopIfTrue="1">
      <formula>AND( $A31=2, $C31="Ü" )</formula>
    </cfRule>
  </conditionalFormatting>
  <conditionalFormatting sqref="J14:W31">
    <cfRule type="expression" dxfId="265" priority="1" stopIfTrue="1">
      <formula>AND( $A14=1, $C14="T" )</formula>
    </cfRule>
    <cfRule type="expression" dxfId="264" priority="12" stopIfTrue="1">
      <formula>AND( $A14=2, $C14="Ü" )</formula>
    </cfRule>
  </conditionalFormatting>
  <conditionalFormatting sqref="O14:O31">
    <cfRule type="expression" dxfId="263" priority="10" stopIfTrue="1">
      <formula>AND($O14&lt;&gt;"",$P14&lt;&gt;"")</formula>
    </cfRule>
  </conditionalFormatting>
  <conditionalFormatting sqref="O31">
    <cfRule type="expression" dxfId="262" priority="4" stopIfTrue="1">
      <formula>AND($O31&lt;&gt;"",$P31&lt;&gt;"")</formula>
    </cfRule>
  </conditionalFormatting>
  <conditionalFormatting sqref="P14:P31">
    <cfRule type="expression" dxfId="261" priority="9" stopIfTrue="1">
      <formula>$O14&lt;&gt;""</formula>
    </cfRule>
  </conditionalFormatting>
  <conditionalFormatting sqref="P31">
    <cfRule type="expression" dxfId="260" priority="3" stopIfTrue="1">
      <formula>$O31&lt;&gt;""</formula>
    </cfRule>
  </conditionalFormatting>
  <conditionalFormatting sqref="R14:W31">
    <cfRule type="expression" dxfId="259" priority="16" stopIfTrue="1">
      <formula>AND( $A14=3, $C14="ü" )</formula>
    </cfRule>
    <cfRule type="expression" dxfId="258" priority="17" stopIfTrue="1">
      <formula>AND( $A14=4, $C14="ü" )</formula>
    </cfRule>
  </conditionalFormatting>
  <conditionalFormatting sqref="T14:T31">
    <cfRule type="expression" dxfId="257" priority="15" stopIfTrue="1">
      <formula>AND($K14&lt;&gt;"",OR($O14&lt;&gt;"",$P14&lt;&gt;""))</formula>
    </cfRule>
  </conditionalFormatting>
  <conditionalFormatting sqref="U14:U31">
    <cfRule type="expression" dxfId="256" priority="19">
      <formula>$L14&lt;&gt;""</formula>
    </cfRule>
  </conditionalFormatting>
  <conditionalFormatting sqref="V14:V31">
    <cfRule type="expression" dxfId="255" priority="18">
      <formula>$L14=""</formula>
    </cfRule>
  </conditionalFormatting>
  <dataValidations count="2">
    <dataValidation type="list" allowBlank="1" showInputMessage="1" showErrorMessage="1" sqref="B14:B31" xr:uid="{AF1CD64C-1ECB-4B84-AD4E-43662FC1040B}">
      <formula1>"B"</formula1>
    </dataValidation>
    <dataValidation type="list" allowBlank="1" showInputMessage="1" showErrorMessage="1" sqref="A14:A31" xr:uid="{1CBB5DC3-507F-48A7-A772-990D1F76C7D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IF(Zusammenfassung!F111&lt;&gt;"",Zusammenfassung!F111,Zusammenfassung!D111)</f>
        <v>BK-Teilprojekt IV - AG 6</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Zusammenfassung!$B$111</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Zusammenfassung!$C$111</f>
        <v>6</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6</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cG22M1TbnaqxIJuG1JZQEeZnUtWCeGYdkqVscZ6tUiRz+jF9w9BTB87j6fF/6OT+kH5Dxr6FIbQeSWNB7YBVxQ==" saltValue="7O6a/BPo1a3qnDmDpwLpcQ==" spinCount="100000" sheet="1" objects="1" scenarios="1" formatCells="0" formatRows="0" selectLockedCells="1" autoFilter="0"/>
  <mergeCells count="1">
    <mergeCell ref="O10:P10"/>
  </mergeCells>
  <conditionalFormatting sqref="J14:Q31">
    <cfRule type="expression" dxfId="254" priority="2" stopIfTrue="1">
      <formula>AND( $A14=4, $C14="ü" )</formula>
    </cfRule>
    <cfRule type="expression" dxfId="253" priority="11" stopIfTrue="1">
      <formula>AND( $A14=3, $C14="ü" )</formula>
    </cfRule>
  </conditionalFormatting>
  <conditionalFormatting sqref="J31:Q31">
    <cfRule type="expression" dxfId="252" priority="5" stopIfTrue="1">
      <formula>AND( $A31=1, $C31="T" )</formula>
    </cfRule>
    <cfRule type="expression" dxfId="251" priority="6" stopIfTrue="1">
      <formula>AND( $A31=4, $C31="ü" )</formula>
    </cfRule>
    <cfRule type="expression" dxfId="250" priority="7" stopIfTrue="1">
      <formula>AND( $A31=3, $C31="ü" )</formula>
    </cfRule>
    <cfRule type="expression" dxfId="249" priority="8" stopIfTrue="1">
      <formula>AND( $A31=2, $C31="Ü" )</formula>
    </cfRule>
  </conditionalFormatting>
  <conditionalFormatting sqref="J14:W31">
    <cfRule type="expression" dxfId="248" priority="1" stopIfTrue="1">
      <formula>AND( $A14=1, $C14="T" )</formula>
    </cfRule>
    <cfRule type="expression" dxfId="247" priority="12" stopIfTrue="1">
      <formula>AND( $A14=2, $C14="Ü" )</formula>
    </cfRule>
  </conditionalFormatting>
  <conditionalFormatting sqref="O14:O31">
    <cfRule type="expression" dxfId="246" priority="10" stopIfTrue="1">
      <formula>AND($O14&lt;&gt;"",$P14&lt;&gt;"")</formula>
    </cfRule>
  </conditionalFormatting>
  <conditionalFormatting sqref="O31">
    <cfRule type="expression" dxfId="245" priority="4" stopIfTrue="1">
      <formula>AND($O31&lt;&gt;"",$P31&lt;&gt;"")</formula>
    </cfRule>
  </conditionalFormatting>
  <conditionalFormatting sqref="P14:P31">
    <cfRule type="expression" dxfId="244" priority="9" stopIfTrue="1">
      <formula>$O14&lt;&gt;""</formula>
    </cfRule>
  </conditionalFormatting>
  <conditionalFormatting sqref="P31">
    <cfRule type="expression" dxfId="243" priority="3" stopIfTrue="1">
      <formula>$O31&lt;&gt;""</formula>
    </cfRule>
  </conditionalFormatting>
  <conditionalFormatting sqref="R14:W31">
    <cfRule type="expression" dxfId="242" priority="16" stopIfTrue="1">
      <formula>AND( $A14=3, $C14="ü" )</formula>
    </cfRule>
    <cfRule type="expression" dxfId="241" priority="17" stopIfTrue="1">
      <formula>AND( $A14=4, $C14="ü" )</formula>
    </cfRule>
  </conditionalFormatting>
  <conditionalFormatting sqref="T14:T31">
    <cfRule type="expression" dxfId="240" priority="15" stopIfTrue="1">
      <formula>AND($K14&lt;&gt;"",OR($O14&lt;&gt;"",$P14&lt;&gt;""))</formula>
    </cfRule>
  </conditionalFormatting>
  <conditionalFormatting sqref="U14:U31">
    <cfRule type="expression" dxfId="239" priority="19">
      <formula>$L14&lt;&gt;""</formula>
    </cfRule>
  </conditionalFormatting>
  <conditionalFormatting sqref="V14:V31">
    <cfRule type="expression" dxfId="238" priority="18">
      <formula>$L14=""</formula>
    </cfRule>
  </conditionalFormatting>
  <dataValidations count="2">
    <dataValidation type="list" allowBlank="1" showInputMessage="1" showErrorMessage="1" sqref="B14:B31" xr:uid="{178C2570-DD6C-4848-BADD-68492CEDBB67}">
      <formula1>"B"</formula1>
    </dataValidation>
    <dataValidation type="list" allowBlank="1" showInputMessage="1" showErrorMessage="1" sqref="A14:A31" xr:uid="{491CCA99-1B71-46A0-AA2B-A4BD90112F1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IF(Zusammenfassung!F112&lt;&gt;"",Zusammenfassung!F112,Zusammenfassung!D112)</f>
        <v>BK-Teilprojekt IV - AG 7</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Zusammenfassung!$B$112</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Zusammenfassung!$C$112</f>
        <v>7</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7</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ZvszHBVJkchFA8QsERl+oTcqC/p6IgNuABdn6OOJcoKqZNBj4pdUxY77AKal30YxEiQ7KkldXpayCAg7o3o1Aw==" saltValue="f4LOcmgI6PkYmT9Vd/NpLw==" spinCount="100000" sheet="1" objects="1" scenarios="1" formatCells="0" formatRows="0" selectLockedCells="1" autoFilter="0"/>
  <mergeCells count="1">
    <mergeCell ref="O10:P10"/>
  </mergeCells>
  <conditionalFormatting sqref="J14:Q31">
    <cfRule type="expression" dxfId="237" priority="2" stopIfTrue="1">
      <formula>AND( $A14=4, $C14="ü" )</formula>
    </cfRule>
    <cfRule type="expression" dxfId="236" priority="11" stopIfTrue="1">
      <formula>AND( $A14=3, $C14="ü" )</formula>
    </cfRule>
  </conditionalFormatting>
  <conditionalFormatting sqref="J31:Q31">
    <cfRule type="expression" dxfId="235" priority="5" stopIfTrue="1">
      <formula>AND( $A31=1, $C31="T" )</formula>
    </cfRule>
    <cfRule type="expression" dxfId="234" priority="6" stopIfTrue="1">
      <formula>AND( $A31=4, $C31="ü" )</formula>
    </cfRule>
    <cfRule type="expression" dxfId="233" priority="7" stopIfTrue="1">
      <formula>AND( $A31=3, $C31="ü" )</formula>
    </cfRule>
    <cfRule type="expression" dxfId="232" priority="8" stopIfTrue="1">
      <formula>AND( $A31=2, $C31="Ü" )</formula>
    </cfRule>
  </conditionalFormatting>
  <conditionalFormatting sqref="J14:W31">
    <cfRule type="expression" dxfId="231" priority="1" stopIfTrue="1">
      <formula>AND( $A14=1, $C14="T" )</formula>
    </cfRule>
    <cfRule type="expression" dxfId="230" priority="12" stopIfTrue="1">
      <formula>AND( $A14=2, $C14="Ü" )</formula>
    </cfRule>
  </conditionalFormatting>
  <conditionalFormatting sqref="O14:O31">
    <cfRule type="expression" dxfId="229" priority="10" stopIfTrue="1">
      <formula>AND($O14&lt;&gt;"",$P14&lt;&gt;"")</formula>
    </cfRule>
  </conditionalFormatting>
  <conditionalFormatting sqref="O31">
    <cfRule type="expression" dxfId="228" priority="4" stopIfTrue="1">
      <formula>AND($O31&lt;&gt;"",$P31&lt;&gt;"")</formula>
    </cfRule>
  </conditionalFormatting>
  <conditionalFormatting sqref="P14:P31">
    <cfRule type="expression" dxfId="227" priority="9" stopIfTrue="1">
      <formula>$O14&lt;&gt;""</formula>
    </cfRule>
  </conditionalFormatting>
  <conditionalFormatting sqref="P31">
    <cfRule type="expression" dxfId="226" priority="3" stopIfTrue="1">
      <formula>$O31&lt;&gt;""</formula>
    </cfRule>
  </conditionalFormatting>
  <conditionalFormatting sqref="R14:W31">
    <cfRule type="expression" dxfId="225" priority="16" stopIfTrue="1">
      <formula>AND( $A14=3, $C14="ü" )</formula>
    </cfRule>
    <cfRule type="expression" dxfId="224" priority="17" stopIfTrue="1">
      <formula>AND( $A14=4, $C14="ü" )</formula>
    </cfRule>
  </conditionalFormatting>
  <conditionalFormatting sqref="T14:T31">
    <cfRule type="expression" dxfId="223" priority="15" stopIfTrue="1">
      <formula>AND($K14&lt;&gt;"",OR($O14&lt;&gt;"",$P14&lt;&gt;""))</formula>
    </cfRule>
  </conditionalFormatting>
  <conditionalFormatting sqref="U14:U31">
    <cfRule type="expression" dxfId="222" priority="19">
      <formula>$L14&lt;&gt;""</formula>
    </cfRule>
  </conditionalFormatting>
  <conditionalFormatting sqref="V14:V31">
    <cfRule type="expression" dxfId="221" priority="18">
      <formula>$L14=""</formula>
    </cfRule>
  </conditionalFormatting>
  <dataValidations count="2">
    <dataValidation type="list" allowBlank="1" showInputMessage="1" showErrorMessage="1" sqref="B14:B31" xr:uid="{5DCF443E-BF50-4FD0-9575-C63F56D8DBC8}">
      <formula1>"B"</formula1>
    </dataValidation>
    <dataValidation type="list" allowBlank="1" showInputMessage="1" showErrorMessage="1" sqref="A14:A31" xr:uid="{ED747865-CAFA-44DB-BEB6-1D482A7B7F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IF(Zusammenfassung!F113&lt;&gt;"",Zusammenfassung!F113,Zusammenfassung!D113)</f>
        <v>BK-Teilprojekt IV - AG 8</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Zusammenfassung!$B$113</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Zusammenfassung!$C$113</f>
        <v>8</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8</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CzLZLm6eXtikGNTlIFZD8IjmEhjXKGmSRiZ8wdlzrJt0QAX58Wj4l+VUhZi0757XbN/scibTbWhwCWHGwiXrpw==" saltValue="dwx4cwCNCV4mhe6RatlFYw==" spinCount="100000" sheet="1" objects="1" scenarios="1" formatCells="0" formatRows="0" selectLockedCells="1" autoFilter="0"/>
  <mergeCells count="1">
    <mergeCell ref="O10:P10"/>
  </mergeCells>
  <conditionalFormatting sqref="J14:Q31">
    <cfRule type="expression" dxfId="220" priority="2" stopIfTrue="1">
      <formula>AND( $A14=4, $C14="ü" )</formula>
    </cfRule>
    <cfRule type="expression" dxfId="219" priority="11" stopIfTrue="1">
      <formula>AND( $A14=3, $C14="ü" )</formula>
    </cfRule>
  </conditionalFormatting>
  <conditionalFormatting sqref="J31:Q31">
    <cfRule type="expression" dxfId="218" priority="5" stopIfTrue="1">
      <formula>AND( $A31=1, $C31="T" )</formula>
    </cfRule>
    <cfRule type="expression" dxfId="217" priority="6" stopIfTrue="1">
      <formula>AND( $A31=4, $C31="ü" )</formula>
    </cfRule>
    <cfRule type="expression" dxfId="216" priority="7" stopIfTrue="1">
      <formula>AND( $A31=3, $C31="ü" )</formula>
    </cfRule>
    <cfRule type="expression" dxfId="215" priority="8" stopIfTrue="1">
      <formula>AND( $A31=2, $C31="Ü" )</formula>
    </cfRule>
  </conditionalFormatting>
  <conditionalFormatting sqref="J14:W31">
    <cfRule type="expression" dxfId="214" priority="1" stopIfTrue="1">
      <formula>AND( $A14=1, $C14="T" )</formula>
    </cfRule>
    <cfRule type="expression" dxfId="213" priority="12" stopIfTrue="1">
      <formula>AND( $A14=2, $C14="Ü" )</formula>
    </cfRule>
  </conditionalFormatting>
  <conditionalFormatting sqref="O14:O31">
    <cfRule type="expression" dxfId="212" priority="10" stopIfTrue="1">
      <formula>AND($O14&lt;&gt;"",$P14&lt;&gt;"")</formula>
    </cfRule>
  </conditionalFormatting>
  <conditionalFormatting sqref="O31">
    <cfRule type="expression" dxfId="211" priority="4" stopIfTrue="1">
      <formula>AND($O31&lt;&gt;"",$P31&lt;&gt;"")</formula>
    </cfRule>
  </conditionalFormatting>
  <conditionalFormatting sqref="P14:P31">
    <cfRule type="expression" dxfId="210" priority="9" stopIfTrue="1">
      <formula>$O14&lt;&gt;""</formula>
    </cfRule>
  </conditionalFormatting>
  <conditionalFormatting sqref="P31">
    <cfRule type="expression" dxfId="209" priority="3" stopIfTrue="1">
      <formula>$O31&lt;&gt;""</formula>
    </cfRule>
  </conditionalFormatting>
  <conditionalFormatting sqref="R14:W31">
    <cfRule type="expression" dxfId="208" priority="16" stopIfTrue="1">
      <formula>AND( $A14=3, $C14="ü" )</formula>
    </cfRule>
    <cfRule type="expression" dxfId="207" priority="17" stopIfTrue="1">
      <formula>AND( $A14=4, $C14="ü" )</formula>
    </cfRule>
  </conditionalFormatting>
  <conditionalFormatting sqref="T14:T31">
    <cfRule type="expression" dxfId="206" priority="15" stopIfTrue="1">
      <formula>AND($K14&lt;&gt;"",OR($O14&lt;&gt;"",$P14&lt;&gt;""))</formula>
    </cfRule>
  </conditionalFormatting>
  <conditionalFormatting sqref="U14:U31">
    <cfRule type="expression" dxfId="205" priority="19">
      <formula>$L14&lt;&gt;""</formula>
    </cfRule>
  </conditionalFormatting>
  <conditionalFormatting sqref="V14:V31">
    <cfRule type="expression" dxfId="204" priority="18">
      <formula>$L14=""</formula>
    </cfRule>
  </conditionalFormatting>
  <dataValidations count="2">
    <dataValidation type="list" allowBlank="1" showInputMessage="1" showErrorMessage="1" sqref="B14:B31" xr:uid="{4A3FF482-0671-4A9E-8696-D36935069A37}">
      <formula1>"B"</formula1>
    </dataValidation>
    <dataValidation type="list" allowBlank="1" showInputMessage="1" showErrorMessage="1" sqref="A14:A31" xr:uid="{5CEB398F-B1C0-49B1-8DBA-365687D15A7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IF(Zusammenfassung!F114&lt;&gt;"",Zusammenfassung!F114,Zusammenfassung!D114)</f>
        <v>BK-Teilprojekt IV - AG 9</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Zusammenfassung!$B$114</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Zusammenfassung!$C$114</f>
        <v>9</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9</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HtB32cD710pA1dwbl6exl2bFeeyqODeZlYK/3EJ4MWXa3qrYLjTQ/6Wnzp6n8lths92c2NERFuw0VnVi5j8zYg==" saltValue="0B/J4quDq7bt5xjhaDKbZQ==" spinCount="100000" sheet="1" objects="1" scenarios="1" formatCells="0" formatRows="0" selectLockedCells="1" autoFilter="0"/>
  <mergeCells count="1">
    <mergeCell ref="O10:P10"/>
  </mergeCells>
  <conditionalFormatting sqref="J14:Q31">
    <cfRule type="expression" dxfId="203" priority="2" stopIfTrue="1">
      <formula>AND( $A14=4, $C14="ü" )</formula>
    </cfRule>
    <cfRule type="expression" dxfId="202" priority="11" stopIfTrue="1">
      <formula>AND( $A14=3, $C14="ü" )</formula>
    </cfRule>
  </conditionalFormatting>
  <conditionalFormatting sqref="J31:Q31">
    <cfRule type="expression" dxfId="201" priority="5" stopIfTrue="1">
      <formula>AND( $A31=1, $C31="T" )</formula>
    </cfRule>
    <cfRule type="expression" dxfId="200" priority="6" stopIfTrue="1">
      <formula>AND( $A31=4, $C31="ü" )</formula>
    </cfRule>
    <cfRule type="expression" dxfId="199" priority="7" stopIfTrue="1">
      <formula>AND( $A31=3, $C31="ü" )</formula>
    </cfRule>
    <cfRule type="expression" dxfId="198" priority="8" stopIfTrue="1">
      <formula>AND( $A31=2, $C31="Ü" )</formula>
    </cfRule>
  </conditionalFormatting>
  <conditionalFormatting sqref="J14:W31">
    <cfRule type="expression" dxfId="197" priority="1" stopIfTrue="1">
      <formula>AND( $A14=1, $C14="T" )</formula>
    </cfRule>
    <cfRule type="expression" dxfId="196" priority="12" stopIfTrue="1">
      <formula>AND( $A14=2, $C14="Ü" )</formula>
    </cfRule>
  </conditionalFormatting>
  <conditionalFormatting sqref="O14:O31">
    <cfRule type="expression" dxfId="195" priority="10" stopIfTrue="1">
      <formula>AND($O14&lt;&gt;"",$P14&lt;&gt;"")</formula>
    </cfRule>
  </conditionalFormatting>
  <conditionalFormatting sqref="O31">
    <cfRule type="expression" dxfId="194" priority="4" stopIfTrue="1">
      <formula>AND($O31&lt;&gt;"",$P31&lt;&gt;"")</formula>
    </cfRule>
  </conditionalFormatting>
  <conditionalFormatting sqref="P14:P31">
    <cfRule type="expression" dxfId="193" priority="9" stopIfTrue="1">
      <formula>$O14&lt;&gt;""</formula>
    </cfRule>
  </conditionalFormatting>
  <conditionalFormatting sqref="P31">
    <cfRule type="expression" dxfId="192" priority="3" stopIfTrue="1">
      <formula>$O31&lt;&gt;""</formula>
    </cfRule>
  </conditionalFormatting>
  <conditionalFormatting sqref="R14:W31">
    <cfRule type="expression" dxfId="191" priority="16" stopIfTrue="1">
      <formula>AND( $A14=3, $C14="ü" )</formula>
    </cfRule>
    <cfRule type="expression" dxfId="190" priority="17" stopIfTrue="1">
      <formula>AND( $A14=4, $C14="ü" )</formula>
    </cfRule>
  </conditionalFormatting>
  <conditionalFormatting sqref="T14:T31">
    <cfRule type="expression" dxfId="189" priority="15" stopIfTrue="1">
      <formula>AND($K14&lt;&gt;"",OR($O14&lt;&gt;"",$P14&lt;&gt;""))</formula>
    </cfRule>
  </conditionalFormatting>
  <conditionalFormatting sqref="U14:U31">
    <cfRule type="expression" dxfId="188" priority="19">
      <formula>$L14&lt;&gt;""</formula>
    </cfRule>
  </conditionalFormatting>
  <conditionalFormatting sqref="V14:V31">
    <cfRule type="expression" dxfId="187" priority="18">
      <formula>$L14=""</formula>
    </cfRule>
  </conditionalFormatting>
  <dataValidations count="2">
    <dataValidation type="list" allowBlank="1" showInputMessage="1" showErrorMessage="1" sqref="B14:B31" xr:uid="{D1A8A821-8183-492E-8704-0CEF00DD9AA5}">
      <formula1>"B"</formula1>
    </dataValidation>
    <dataValidation type="list" allowBlank="1" showInputMessage="1" showErrorMessage="1" sqref="A14:A31" xr:uid="{2A423AE7-F7D8-4454-932B-3A9BD9FBD9A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19" width="11.42578125" style="7"/>
    <col min="20" max="16384" width="11.42578125" style="6"/>
  </cols>
  <sheetData>
    <row r="1" spans="1:6" ht="20.100000000000001" customHeight="1" x14ac:dyDescent="0.2">
      <c r="A1" s="25" t="str">
        <f>Deckblatt!$A$1</f>
        <v>Kunde:</v>
      </c>
      <c r="B1" s="4" t="str">
        <f>Deckblatt!$B$1</f>
        <v xml:space="preserve">HVB - HVG </v>
      </c>
      <c r="C1" s="221"/>
      <c r="D1" s="16"/>
      <c r="E1" s="56"/>
      <c r="F1" s="56"/>
    </row>
    <row r="2" spans="1:6" ht="20.100000000000001" customHeight="1" x14ac:dyDescent="0.2">
      <c r="A2" s="25" t="str">
        <f>Deckblatt!$A$2</f>
        <v>Vorhaben:</v>
      </c>
      <c r="B2" s="4" t="str">
        <f>Deckblatt!$B$2</f>
        <v>Harzbewegt</v>
      </c>
      <c r="C2" s="16"/>
      <c r="D2" s="16"/>
      <c r="E2" s="57"/>
      <c r="F2" s="57"/>
    </row>
    <row r="3" spans="1:6" ht="20.100000000000001" customHeight="1" x14ac:dyDescent="0.2">
      <c r="A3" s="25" t="str">
        <f>Deckblatt!$A$3</f>
        <v>Dokument:</v>
      </c>
      <c r="B3" s="4" t="str">
        <f>Deckblatt!$B$3</f>
        <v>Leistungsverzeichnis</v>
      </c>
      <c r="C3" s="16"/>
      <c r="D3" s="16"/>
      <c r="E3" s="57"/>
      <c r="F3" s="57"/>
    </row>
    <row r="4" spans="1:6" ht="20.100000000000001" customHeight="1" x14ac:dyDescent="0.2">
      <c r="A4" s="25" t="str">
        <f>Deckblatt!$A$4</f>
        <v>Teil:</v>
      </c>
      <c r="B4" s="4" t="str">
        <f>CONCATENATE(Sprache!$B$23," ",Sprache!$B$35," 1")</f>
        <v>Zusammenfassung AG 1</v>
      </c>
      <c r="C4" s="16"/>
      <c r="D4" s="16"/>
      <c r="E4" s="57"/>
      <c r="F4" s="57"/>
    </row>
    <row r="5" spans="1:6" ht="20.100000000000001" customHeight="1" thickBot="1" x14ac:dyDescent="0.25">
      <c r="A5" s="19" t="str">
        <f>Deckblatt!$A$5</f>
        <v>Bieter (Name)</v>
      </c>
      <c r="B5" s="73" t="str">
        <f>IF(Deckblatt!$B$5&lt;&gt;"",Deckblatt!$B$5,"EINGABE FEHLT")</f>
        <v>EINGABE FEHLT</v>
      </c>
      <c r="C5" s="17"/>
      <c r="D5" s="17"/>
      <c r="E5" s="58"/>
      <c r="F5" s="58"/>
    </row>
    <row r="6" spans="1:6" ht="30" customHeight="1" x14ac:dyDescent="0.2">
      <c r="A6" s="12"/>
      <c r="B6" s="28"/>
      <c r="C6" s="29"/>
      <c r="D6" s="13"/>
      <c r="E6" s="64" t="str">
        <f>Sprache!$B$30</f>
        <v>Festpositionen</v>
      </c>
      <c r="F6" s="59" t="str">
        <f>Sprache!$B$32</f>
        <v>Optionen</v>
      </c>
    </row>
    <row r="7" spans="1:6" ht="30" customHeight="1" x14ac:dyDescent="0.2">
      <c r="A7" s="12"/>
      <c r="B7" s="28"/>
      <c r="C7" s="29"/>
      <c r="D7" s="13"/>
      <c r="E7" s="64" t="str">
        <f>CONCATENATE(Sprache!$B$22," (",Sprache!$B$17,")")</f>
        <v>Gesamtkosten (Netto)</v>
      </c>
      <c r="F7" s="59" t="str">
        <f>CONCATENATE(Sprache!$B$22," (",Sprache!$B$17,")")</f>
        <v>Gesamtkosten (Netto)</v>
      </c>
    </row>
    <row r="8" spans="1:6" ht="30" customHeight="1" thickBot="1" x14ac:dyDescent="0.25">
      <c r="A8" s="30"/>
      <c r="B8" s="28"/>
      <c r="C8" s="31"/>
      <c r="D8" s="18"/>
      <c r="E8" s="64" t="str">
        <f>IF(Steuerung!$B$7&lt;&gt;"",Steuerung!$B$7,"Eingabe Fehlt")</f>
        <v>EUR</v>
      </c>
      <c r="F8" s="59" t="str">
        <f>IF(Steuerung!$B$7&lt;&gt;"",Steuerung!$B$7,"Eingabe Fehlt")</f>
        <v>EUR</v>
      </c>
    </row>
    <row r="9" spans="1:6" ht="39.950000000000003" customHeight="1" thickBot="1" x14ac:dyDescent="0.25">
      <c r="A9" s="76" t="str">
        <f>Sprache!$B$24</f>
        <v>Summe</v>
      </c>
      <c r="B9" s="40"/>
      <c r="C9" s="41"/>
      <c r="D9" s="77" t="str">
        <f>Sprache!$B$22</f>
        <v>Gesamtkosten</v>
      </c>
      <c r="E9" s="60">
        <f>E11+E18</f>
        <v>0</v>
      </c>
      <c r="F9" s="60">
        <f>F11+F18</f>
        <v>0</v>
      </c>
    </row>
    <row r="10" spans="1:6" ht="12.75" customHeight="1" thickBot="1" x14ac:dyDescent="0.25">
      <c r="A10" s="222"/>
      <c r="B10" s="32"/>
      <c r="C10" s="32"/>
      <c r="D10" s="11"/>
      <c r="E10" s="65"/>
      <c r="F10" s="65"/>
    </row>
    <row r="11" spans="1:6" ht="30" customHeight="1" thickBot="1" x14ac:dyDescent="0.25">
      <c r="A11" s="52" t="str">
        <f>IF(Zusammenfassung!A20&lt;&gt;"",Zusammenfassung!A20,"")</f>
        <v>Investitionskosten</v>
      </c>
      <c r="B11" s="54"/>
      <c r="C11" s="55"/>
      <c r="D11" s="53"/>
      <c r="E11" s="61">
        <f>SUM(E12:E16)</f>
        <v>0</v>
      </c>
      <c r="F11" s="61">
        <f>SUM(F12:F16)</f>
        <v>0</v>
      </c>
    </row>
    <row r="12" spans="1:6" ht="19.5" customHeight="1" x14ac:dyDescent="0.2">
      <c r="A12" s="223" t="str">
        <f>IF(Zusammenfassung!A21&lt;&gt;"",Zusammenfassung!A21,"")</f>
        <v>I -1</v>
      </c>
      <c r="B12" s="165">
        <f>Zusammenfassung!B21</f>
        <v>1</v>
      </c>
      <c r="C12" s="166">
        <f>IF(Zusammenfassung!C21&lt;&gt;"",Zusammenfassung!C21,"")</f>
        <v>1</v>
      </c>
      <c r="D12" s="224" t="str">
        <f>IF(Zusammenfassung!$F21&lt;&gt;"",Zusammenfassung!$F21,Zusammenfassung!$D21)</f>
        <v>Investitionskosten - HVB</v>
      </c>
      <c r="E12" s="62">
        <f>IF(Zusammenfassung!$H21&lt;&gt;"",Zusammenfassung!$H21,"")</f>
        <v>0</v>
      </c>
      <c r="F12" s="62">
        <f>IF(Zusammenfassung!$I21&lt;&gt;"",Zusammenfassung!$I21,"")</f>
        <v>0</v>
      </c>
    </row>
    <row r="13" spans="1:6" ht="20.100000000000001" customHeight="1" x14ac:dyDescent="0.2">
      <c r="A13" s="225" t="str">
        <f>IF(Zusammenfassung!A31&lt;&gt;"",Zusammenfassung!A31,"")</f>
        <v>II -1</v>
      </c>
      <c r="B13" s="167">
        <f>IF(Zusammenfassung!B31&lt;&gt;"",Zusammenfassung!B31,"")</f>
        <v>2</v>
      </c>
      <c r="C13" s="168">
        <f>IF(Zusammenfassung!C31&lt;&gt;"",Zusammenfassung!C31,"")</f>
        <v>1</v>
      </c>
      <c r="D13" s="226" t="str">
        <f>IF(Zusammenfassung!$F31&lt;&gt;"",Zusammenfassung!$F31,Zusammenfassung!$D31)</f>
        <v>IK-Teilprojekt II - AG 1</v>
      </c>
      <c r="E13" s="63">
        <f>IF(Zusammenfassung!$H31&lt;&gt;"",Zusammenfassung!$H31,"")</f>
        <v>0</v>
      </c>
      <c r="F13" s="63">
        <f>IF(Zusammenfassung!$I31&lt;&gt;"",Zusammenfassung!$I31,"")</f>
        <v>0</v>
      </c>
    </row>
    <row r="14" spans="1:6" ht="20.100000000000001" customHeight="1" x14ac:dyDescent="0.2">
      <c r="A14" s="225" t="str">
        <f>IF(Zusammenfassung!A41&lt;&gt;"",Zusammenfassung!A41,"")</f>
        <v>III -1</v>
      </c>
      <c r="B14" s="167">
        <f>IF(Zusammenfassung!B41&lt;&gt;"",Zusammenfassung!B41,"")</f>
        <v>3</v>
      </c>
      <c r="C14" s="168">
        <f>IF(Zusammenfassung!C41&lt;&gt;"",Zusammenfassung!C41,"")</f>
        <v>1</v>
      </c>
      <c r="D14" s="226" t="str">
        <f>IF(Zusammenfassung!$F41&lt;&gt;"",Zusammenfassung!$F41,Zusammenfassung!$D41)</f>
        <v>IK-Teilprojekt III - AG 1</v>
      </c>
      <c r="E14" s="63">
        <f>IF(Zusammenfassung!$H41&lt;&gt;"",Zusammenfassung!$H41,"")</f>
        <v>0</v>
      </c>
      <c r="F14" s="63">
        <f>IF(Zusammenfassung!$I41&lt;&gt;"",Zusammenfassung!$I41,"")</f>
        <v>0</v>
      </c>
    </row>
    <row r="15" spans="1:6" ht="20.100000000000001" customHeight="1" x14ac:dyDescent="0.2">
      <c r="A15" s="225" t="str">
        <f>IF(Zusammenfassung!A51&lt;&gt;"",Zusammenfassung!A51,"")</f>
        <v>IV -1</v>
      </c>
      <c r="B15" s="167">
        <f>IF(Zusammenfassung!B51&lt;&gt;"",Zusammenfassung!B51,"")</f>
        <v>4</v>
      </c>
      <c r="C15" s="168">
        <f>IF(Zusammenfassung!C51&lt;&gt;"",Zusammenfassung!C51,"")</f>
        <v>1</v>
      </c>
      <c r="D15" s="226" t="str">
        <f>IF(Zusammenfassung!$F51&lt;&gt;"",Zusammenfassung!$F51,Zusammenfassung!$D51)</f>
        <v>IK-Teilprojekt IV - AG 1</v>
      </c>
      <c r="E15" s="63">
        <f>IF(Zusammenfassung!$H51&lt;&gt;"",Zusammenfassung!$H51,"")</f>
        <v>0</v>
      </c>
      <c r="F15" s="63">
        <f>IF(Zusammenfassung!$I51&lt;&gt;"",Zusammenfassung!$I51,"")</f>
        <v>0</v>
      </c>
    </row>
    <row r="16" spans="1:6" ht="20.100000000000001" customHeight="1" x14ac:dyDescent="0.2">
      <c r="A16" s="225" t="str">
        <f>IF(Zusammenfassung!A61&lt;&gt;"",Zusammenfassung!A61,"")</f>
        <v>V -1</v>
      </c>
      <c r="B16" s="167">
        <f>IF(Zusammenfassung!B61&lt;&gt;"",Zusammenfassung!B61,"")</f>
        <v>5</v>
      </c>
      <c r="C16" s="168">
        <f>IF(Zusammenfassung!C61&lt;&gt;"",Zusammenfassung!C61,"")</f>
        <v>1</v>
      </c>
      <c r="D16" s="227" t="str">
        <f>IF(Zusammenfassung!$F61&lt;&gt;"",Zusammenfassung!$F61,Zusammenfassung!$D61)</f>
        <v>IK-Teilprojekt V - AG 1</v>
      </c>
      <c r="E16" s="63">
        <f>IF(Zusammenfassung!$H61&lt;&gt;"",Zusammenfassung!$H61,"")</f>
        <v>0</v>
      </c>
      <c r="F16" s="63">
        <f>IF(Zusammenfassung!$I61&lt;&gt;"",Zusammenfassung!$I61,"")</f>
        <v>0</v>
      </c>
    </row>
    <row r="17" spans="1:6" ht="12.75" customHeight="1" thickBot="1" x14ac:dyDescent="0.25">
      <c r="A17" s="228"/>
      <c r="B17" s="32"/>
      <c r="C17" s="32"/>
      <c r="D17" s="11"/>
      <c r="E17" s="33"/>
      <c r="F17" s="33"/>
    </row>
    <row r="18" spans="1:6" ht="30" customHeight="1" thickBot="1" x14ac:dyDescent="0.25">
      <c r="A18" s="52" t="str">
        <f>IF(Zusammenfassung!A75&lt;&gt;"",Zusammenfassung!A75,"")</f>
        <v>Betriebskosten</v>
      </c>
      <c r="B18" s="54"/>
      <c r="C18" s="55"/>
      <c r="D18" s="53"/>
      <c r="E18" s="61">
        <f>SUM(E19:E23)</f>
        <v>0</v>
      </c>
      <c r="F18" s="61">
        <f>SUM(F19:F23)</f>
        <v>0</v>
      </c>
    </row>
    <row r="19" spans="1:6" ht="20.100000000000001" customHeight="1" x14ac:dyDescent="0.2">
      <c r="A19" s="223" t="str">
        <f>IF(Zusammenfassung!A76&lt;&gt;"",Zusammenfassung!A76,"")</f>
        <v>I -1</v>
      </c>
      <c r="B19" s="165">
        <f>IF(Zusammenfassung!B76&lt;&gt;"",Zusammenfassung!B76,"")</f>
        <v>1</v>
      </c>
      <c r="C19" s="166">
        <f>IF(Zusammenfassung!C76&lt;&gt;"",Zusammenfassung!C76,"")</f>
        <v>1</v>
      </c>
      <c r="D19" s="226" t="str">
        <f>IF(Zusammenfassung!$F76&lt;&gt;"",Zusammenfassung!$F76,Zusammenfassung!$D76)</f>
        <v>Betriebskosten - HVB</v>
      </c>
      <c r="E19" s="62">
        <f>IF(Zusammenfassung!H76&lt;&gt;"",Zusammenfassung!H76,"")</f>
        <v>0</v>
      </c>
      <c r="F19" s="62">
        <f>IF(Zusammenfassung!I76&lt;&gt;"",Zusammenfassung!I76,"")</f>
        <v>0</v>
      </c>
    </row>
    <row r="20" spans="1:6" ht="20.100000000000001" hidden="1" customHeight="1" x14ac:dyDescent="0.2">
      <c r="A20" s="225" t="str">
        <f>IF(Zusammenfassung!A86&lt;&gt;"",Zusammenfassung!A86,"")</f>
        <v>II -1</v>
      </c>
      <c r="B20" s="167">
        <f>IF(Zusammenfassung!B86&lt;&gt;"",Zusammenfassung!B86,"")</f>
        <v>2</v>
      </c>
      <c r="C20" s="168">
        <f>IF(Zusammenfassung!C86&lt;&gt;"",Zusammenfassung!C86,"")</f>
        <v>1</v>
      </c>
      <c r="D20" s="226" t="str">
        <f>IF(Zusammenfassung!F86&lt;&gt;"",Zusammenfassung!F86,Zusammenfassung!D86)</f>
        <v>BK-Teilprojekt II - AG 1</v>
      </c>
      <c r="E20" s="63">
        <f>IF(Zusammenfassung!H86&lt;&gt;"",Zusammenfassung!H86,"")</f>
        <v>0</v>
      </c>
      <c r="F20" s="63">
        <f>IF(Zusammenfassung!I86&lt;&gt;"",Zusammenfassung!I86,"")</f>
        <v>0</v>
      </c>
    </row>
    <row r="21" spans="1:6" ht="20.100000000000001" hidden="1" customHeight="1" x14ac:dyDescent="0.2">
      <c r="A21" s="229" t="str">
        <f>IF(Zusammenfassung!A96&lt;&gt;"",Zusammenfassung!A96,"")</f>
        <v>III -1</v>
      </c>
      <c r="B21" s="167">
        <f>IF(Zusammenfassung!B96&lt;&gt;"",Zusammenfassung!B96,"")</f>
        <v>3</v>
      </c>
      <c r="C21" s="168">
        <f>IF(Zusammenfassung!C96&lt;&gt;"",Zusammenfassung!C96,"")</f>
        <v>1</v>
      </c>
      <c r="D21" s="226" t="str">
        <f>IF(Zusammenfassung!F96&lt;&gt;"",Zusammenfassung!F96,Zusammenfassung!D96)</f>
        <v>BK-Teilprojekt III - AG 1</v>
      </c>
      <c r="E21" s="63">
        <f>IF(Zusammenfassung!H96&lt;&gt;"",Zusammenfassung!H96,"")</f>
        <v>0</v>
      </c>
      <c r="F21" s="63">
        <f>IF(Zusammenfassung!I96&lt;&gt;"",Zusammenfassung!I96,"")</f>
        <v>0</v>
      </c>
    </row>
    <row r="22" spans="1:6" ht="20.100000000000001" hidden="1" customHeight="1" x14ac:dyDescent="0.2">
      <c r="A22" s="229" t="str">
        <f>IF(Zusammenfassung!A106&lt;&gt;"",Zusammenfassung!A106,"")</f>
        <v>IV -1</v>
      </c>
      <c r="B22" s="167">
        <f>IF(Zusammenfassung!B106&lt;&gt;"",Zusammenfassung!B106,"")</f>
        <v>4</v>
      </c>
      <c r="C22" s="168">
        <f>IF(Zusammenfassung!C106&lt;&gt;"",Zusammenfassung!C106,"")</f>
        <v>1</v>
      </c>
      <c r="D22" s="226" t="str">
        <f>IF(Zusammenfassung!F106&lt;&gt;"",Zusammenfassung!F106,Zusammenfassung!D106)</f>
        <v>BK-Teilprojekt IV - AG 1</v>
      </c>
      <c r="E22" s="63">
        <f>IF(Zusammenfassung!H106&lt;&gt;"",Zusammenfassung!H106,"")</f>
        <v>0</v>
      </c>
      <c r="F22" s="63">
        <f>IF(Zusammenfassung!I106&lt;&gt;"",Zusammenfassung!I106,"")</f>
        <v>0</v>
      </c>
    </row>
    <row r="23" spans="1:6" ht="20.100000000000001" hidden="1" customHeight="1" x14ac:dyDescent="0.2">
      <c r="A23" s="229" t="str">
        <f>IF(Zusammenfassung!A116&lt;&gt;"",Zusammenfassung!A116,"")</f>
        <v>V -1</v>
      </c>
      <c r="B23" s="167">
        <f>IF(Zusammenfassung!B116&lt;&gt;"",Zusammenfassung!B116,"")</f>
        <v>5</v>
      </c>
      <c r="C23" s="168">
        <f>IF(Zusammenfassung!C116&lt;&gt;"",Zusammenfassung!C116,"")</f>
        <v>1</v>
      </c>
      <c r="D23" s="226" t="str">
        <f>IF(Zusammenfassung!F116&lt;&gt;"",Zusammenfassung!F116,Zusammenfassung!D116)</f>
        <v>BK-Teilprojekt V - AG 1</v>
      </c>
      <c r="E23" s="63">
        <f>IF(Zusammenfassung!H116&lt;&gt;"",Zusammenfassung!H116,"")</f>
        <v>0</v>
      </c>
      <c r="F23" s="63">
        <f>IF(Zusammenfassung!I116&lt;&gt;"",Zusammenfassung!I116,"")</f>
        <v>0</v>
      </c>
    </row>
    <row r="24" spans="1:6" ht="12.75" customHeight="1" x14ac:dyDescent="0.2">
      <c r="A24" s="6"/>
      <c r="B24" s="10"/>
    </row>
    <row r="25" spans="1:6" ht="12.75" x14ac:dyDescent="0.2">
      <c r="A25" s="6"/>
      <c r="B25" s="10"/>
    </row>
    <row r="26" spans="1:6" ht="12.75" x14ac:dyDescent="0.2">
      <c r="A26" s="6"/>
      <c r="B26" s="10"/>
    </row>
    <row r="27" spans="1:6" ht="12.75" x14ac:dyDescent="0.2">
      <c r="A27" s="6"/>
      <c r="B27" s="10"/>
    </row>
    <row r="28" spans="1:6" ht="12.75" x14ac:dyDescent="0.2">
      <c r="A28" s="6"/>
      <c r="B28" s="10"/>
    </row>
    <row r="29" spans="1:6" ht="12.75" x14ac:dyDescent="0.2">
      <c r="A29" s="6"/>
      <c r="B29" s="10"/>
    </row>
    <row r="30" spans="1:6" ht="12.75" x14ac:dyDescent="0.2">
      <c r="A30" s="6"/>
      <c r="B30" s="10"/>
    </row>
    <row r="31" spans="1:6" ht="12.75" x14ac:dyDescent="0.2">
      <c r="A31" s="6"/>
      <c r="B31" s="10"/>
    </row>
    <row r="32" spans="1:6"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yVD0qzu82OVQxjzphyuZY8VUjlOq+LMplAXA0+lHf+2m0rSEb19WmqUGwLzshB8jxsWjVfY7SsYn+aZYGUxoNg==" saltValue="fYk9QpJd4vnJZouuajCsHQ=="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IF(Zusammenfassung!F115&lt;&gt;"",Zusammenfassung!F115,Zusammenfassung!D115)</f>
        <v>BK-Teilprojekt IV - AG 10</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Zusammenfassung!$B$115</f>
        <v>4</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Zusammenfassung!$C$115</f>
        <v>10</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IV - AG 10</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j23nCk2jNme4GjtbFonDHg1WGE7lgP+SNvNk6TenGbw3fTpantUp5V0feruJkW4u5hDCE7G13idBU5fF/A505w==" saltValue="ZktaA9Y2fGQpMlz+SplUog==" spinCount="100000" sheet="1" objects="1" scenarios="1" formatCells="0" formatRows="0" selectLockedCells="1" autoFilter="0"/>
  <mergeCells count="1">
    <mergeCell ref="O10:P10"/>
  </mergeCells>
  <conditionalFormatting sqref="J14:Q31">
    <cfRule type="expression" dxfId="186" priority="2" stopIfTrue="1">
      <formula>AND( $A14=4, $C14="ü" )</formula>
    </cfRule>
    <cfRule type="expression" dxfId="185" priority="11" stopIfTrue="1">
      <formula>AND( $A14=3, $C14="ü" )</formula>
    </cfRule>
  </conditionalFormatting>
  <conditionalFormatting sqref="J31:Q31">
    <cfRule type="expression" dxfId="184" priority="5" stopIfTrue="1">
      <formula>AND( $A31=1, $C31="T" )</formula>
    </cfRule>
    <cfRule type="expression" dxfId="183" priority="6" stopIfTrue="1">
      <formula>AND( $A31=4, $C31="ü" )</formula>
    </cfRule>
    <cfRule type="expression" dxfId="182" priority="7" stopIfTrue="1">
      <formula>AND( $A31=3, $C31="ü" )</formula>
    </cfRule>
    <cfRule type="expression" dxfId="181" priority="8" stopIfTrue="1">
      <formula>AND( $A31=2, $C31="Ü" )</formula>
    </cfRule>
  </conditionalFormatting>
  <conditionalFormatting sqref="J14:W31">
    <cfRule type="expression" dxfId="180" priority="1" stopIfTrue="1">
      <formula>AND( $A14=1, $C14="T" )</formula>
    </cfRule>
    <cfRule type="expression" dxfId="179" priority="12" stopIfTrue="1">
      <formula>AND( $A14=2, $C14="Ü" )</formula>
    </cfRule>
  </conditionalFormatting>
  <conditionalFormatting sqref="O14:O31">
    <cfRule type="expression" dxfId="178" priority="10" stopIfTrue="1">
      <formula>AND($O14&lt;&gt;"",$P14&lt;&gt;"")</formula>
    </cfRule>
  </conditionalFormatting>
  <conditionalFormatting sqref="O31">
    <cfRule type="expression" dxfId="177" priority="4" stopIfTrue="1">
      <formula>AND($O31&lt;&gt;"",$P31&lt;&gt;"")</formula>
    </cfRule>
  </conditionalFormatting>
  <conditionalFormatting sqref="P14:P31">
    <cfRule type="expression" dxfId="176" priority="9" stopIfTrue="1">
      <formula>$O14&lt;&gt;""</formula>
    </cfRule>
  </conditionalFormatting>
  <conditionalFormatting sqref="P31">
    <cfRule type="expression" dxfId="175" priority="3" stopIfTrue="1">
      <formula>$O31&lt;&gt;""</formula>
    </cfRule>
  </conditionalFormatting>
  <conditionalFormatting sqref="R14:W31">
    <cfRule type="expression" dxfId="174" priority="16" stopIfTrue="1">
      <formula>AND( $A14=3, $C14="ü" )</formula>
    </cfRule>
    <cfRule type="expression" dxfId="173" priority="17" stopIfTrue="1">
      <formula>AND( $A14=4, $C14="ü" )</formula>
    </cfRule>
  </conditionalFormatting>
  <conditionalFormatting sqref="T14:T31">
    <cfRule type="expression" dxfId="172" priority="15" stopIfTrue="1">
      <formula>AND($K14&lt;&gt;"",OR($O14&lt;&gt;"",$P14&lt;&gt;""))</formula>
    </cfRule>
  </conditionalFormatting>
  <conditionalFormatting sqref="U14:U31">
    <cfRule type="expression" dxfId="171" priority="19">
      <formula>$L14&lt;&gt;""</formula>
    </cfRule>
  </conditionalFormatting>
  <conditionalFormatting sqref="V14:V31">
    <cfRule type="expression" dxfId="170" priority="18">
      <formula>$L14=""</formula>
    </cfRule>
  </conditionalFormatting>
  <dataValidations count="2">
    <dataValidation type="list" allowBlank="1" showInputMessage="1" showErrorMessage="1" sqref="B14:B31" xr:uid="{B7A92D27-7873-4F17-A650-BC680ABEC43A}">
      <formula1>"B"</formula1>
    </dataValidation>
    <dataValidation type="list" allowBlank="1" showInputMessage="1" showErrorMessage="1" sqref="A14:A31" xr:uid="{80DDF5AD-0108-4742-9CA0-442784B174C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IF(Zusammenfassung!F116&lt;&gt;"",Zusammenfassung!F116,Zusammenfassung!D116)</f>
        <v>BK-Teilprojekt V - AG 1</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Zusammenfassung!$B$116</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Zusammenfassung!$C$116</f>
        <v>1</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1</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icp+coHkW0LYBZWTWF1TQDPhN8AcLCP+/8gMCQW2ga08ZlxDQVQXSA9Cpe/npsdXLDE7Z5KYFljC8F4Ar31v3A==" saltValue="vV/4Sqz68Jvc3ASe0JS5aQ==" spinCount="100000" sheet="1" objects="1" scenarios="1" formatCells="0" formatRows="0" selectLockedCells="1" autoFilter="0"/>
  <mergeCells count="1">
    <mergeCell ref="O10:P10"/>
  </mergeCells>
  <conditionalFormatting sqref="J14:Q31">
    <cfRule type="expression" dxfId="169" priority="2" stopIfTrue="1">
      <formula>AND( $A14=4, $C14="ü" )</formula>
    </cfRule>
    <cfRule type="expression" dxfId="168" priority="11" stopIfTrue="1">
      <formula>AND( $A14=3, $C14="ü" )</formula>
    </cfRule>
  </conditionalFormatting>
  <conditionalFormatting sqref="J31:Q31">
    <cfRule type="expression" dxfId="167" priority="5" stopIfTrue="1">
      <formula>AND( $A31=1, $C31="T" )</formula>
    </cfRule>
    <cfRule type="expression" dxfId="166" priority="6" stopIfTrue="1">
      <formula>AND( $A31=4, $C31="ü" )</formula>
    </cfRule>
    <cfRule type="expression" dxfId="165" priority="7" stopIfTrue="1">
      <formula>AND( $A31=3, $C31="ü" )</formula>
    </cfRule>
    <cfRule type="expression" dxfId="164" priority="8" stopIfTrue="1">
      <formula>AND( $A31=2, $C31="Ü" )</formula>
    </cfRule>
  </conditionalFormatting>
  <conditionalFormatting sqref="J14:W31">
    <cfRule type="expression" dxfId="163" priority="1" stopIfTrue="1">
      <formula>AND( $A14=1, $C14="T" )</formula>
    </cfRule>
    <cfRule type="expression" dxfId="162" priority="12" stopIfTrue="1">
      <formula>AND( $A14=2, $C14="Ü" )</formula>
    </cfRule>
  </conditionalFormatting>
  <conditionalFormatting sqref="O14:O31">
    <cfRule type="expression" dxfId="161" priority="10" stopIfTrue="1">
      <formula>AND($O14&lt;&gt;"",$P14&lt;&gt;"")</formula>
    </cfRule>
  </conditionalFormatting>
  <conditionalFormatting sqref="O31">
    <cfRule type="expression" dxfId="160" priority="4" stopIfTrue="1">
      <formula>AND($O31&lt;&gt;"",$P31&lt;&gt;"")</formula>
    </cfRule>
  </conditionalFormatting>
  <conditionalFormatting sqref="P14:P31">
    <cfRule type="expression" dxfId="159" priority="9" stopIfTrue="1">
      <formula>$O14&lt;&gt;""</formula>
    </cfRule>
  </conditionalFormatting>
  <conditionalFormatting sqref="P31">
    <cfRule type="expression" dxfId="158" priority="3" stopIfTrue="1">
      <formula>$O31&lt;&gt;""</formula>
    </cfRule>
  </conditionalFormatting>
  <conditionalFormatting sqref="R14:W31">
    <cfRule type="expression" dxfId="157" priority="16" stopIfTrue="1">
      <formula>AND( $A14=3, $C14="ü" )</formula>
    </cfRule>
    <cfRule type="expression" dxfId="156" priority="17" stopIfTrue="1">
      <formula>AND( $A14=4, $C14="ü" )</formula>
    </cfRule>
  </conditionalFormatting>
  <conditionalFormatting sqref="T14:T31">
    <cfRule type="expression" dxfId="155" priority="15" stopIfTrue="1">
      <formula>AND($K14&lt;&gt;"",OR($O14&lt;&gt;"",$P14&lt;&gt;""))</formula>
    </cfRule>
  </conditionalFormatting>
  <conditionalFormatting sqref="U14:U31">
    <cfRule type="expression" dxfId="154" priority="19">
      <formula>$L14&lt;&gt;""</formula>
    </cfRule>
  </conditionalFormatting>
  <conditionalFormatting sqref="V14:V31">
    <cfRule type="expression" dxfId="153" priority="18">
      <formula>$L14=""</formula>
    </cfRule>
  </conditionalFormatting>
  <dataValidations count="2">
    <dataValidation type="list" allowBlank="1" showInputMessage="1" showErrorMessage="1" sqref="B14:B31" xr:uid="{54E145EF-1779-4C09-8BAD-2383114BB3AF}">
      <formula1>"B"</formula1>
    </dataValidation>
    <dataValidation type="list" allowBlank="1" showInputMessage="1" showErrorMessage="1" sqref="A14:A31" xr:uid="{B9356A5C-A384-4795-8B12-BF33E2A6490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IF(Zusammenfassung!F117&lt;&gt;"",Zusammenfassung!F117,Zusammenfassung!D117)</f>
        <v>BK-Teilprojekt V - AG 2</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Zusammenfassung!$B$117</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Zusammenfassung!$C$117</f>
        <v>2</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2</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wZzLCh0SI2TzCGvtRIJsap6omxf0aVMA9/A372tfgXgrDUIYSGs7VkRDBH9EhVOLNd+lnRUZy5xN/OJE0wGHnw==" saltValue="E1VymFMsqI3HfINEfP744g==" spinCount="100000" sheet="1" objects="1" scenarios="1" formatCells="0" formatRows="0" selectLockedCells="1" autoFilter="0"/>
  <mergeCells count="1">
    <mergeCell ref="O10:P10"/>
  </mergeCells>
  <conditionalFormatting sqref="J14:Q31">
    <cfRule type="expression" dxfId="152" priority="2" stopIfTrue="1">
      <formula>AND( $A14=4, $C14="ü" )</formula>
    </cfRule>
    <cfRule type="expression" dxfId="151" priority="11" stopIfTrue="1">
      <formula>AND( $A14=3, $C14="ü" )</formula>
    </cfRule>
  </conditionalFormatting>
  <conditionalFormatting sqref="J31:Q31">
    <cfRule type="expression" dxfId="150" priority="5" stopIfTrue="1">
      <formula>AND( $A31=1, $C31="T" )</formula>
    </cfRule>
    <cfRule type="expression" dxfId="149" priority="6" stopIfTrue="1">
      <formula>AND( $A31=4, $C31="ü" )</formula>
    </cfRule>
    <cfRule type="expression" dxfId="148" priority="7" stopIfTrue="1">
      <formula>AND( $A31=3, $C31="ü" )</formula>
    </cfRule>
    <cfRule type="expression" dxfId="147" priority="8" stopIfTrue="1">
      <formula>AND( $A31=2, $C31="Ü" )</formula>
    </cfRule>
  </conditionalFormatting>
  <conditionalFormatting sqref="J14:W31">
    <cfRule type="expression" dxfId="146" priority="1" stopIfTrue="1">
      <formula>AND( $A14=1, $C14="T" )</formula>
    </cfRule>
    <cfRule type="expression" dxfId="145" priority="12" stopIfTrue="1">
      <formula>AND( $A14=2, $C14="Ü" )</formula>
    </cfRule>
  </conditionalFormatting>
  <conditionalFormatting sqref="O14:O31">
    <cfRule type="expression" dxfId="144" priority="10" stopIfTrue="1">
      <formula>AND($O14&lt;&gt;"",$P14&lt;&gt;"")</formula>
    </cfRule>
  </conditionalFormatting>
  <conditionalFormatting sqref="O31">
    <cfRule type="expression" dxfId="143" priority="4" stopIfTrue="1">
      <formula>AND($O31&lt;&gt;"",$P31&lt;&gt;"")</formula>
    </cfRule>
  </conditionalFormatting>
  <conditionalFormatting sqref="P14:P31">
    <cfRule type="expression" dxfId="142" priority="9" stopIfTrue="1">
      <formula>$O14&lt;&gt;""</formula>
    </cfRule>
  </conditionalFormatting>
  <conditionalFormatting sqref="P31">
    <cfRule type="expression" dxfId="141" priority="3" stopIfTrue="1">
      <formula>$O31&lt;&gt;""</formula>
    </cfRule>
  </conditionalFormatting>
  <conditionalFormatting sqref="R14:W31">
    <cfRule type="expression" dxfId="140" priority="16" stopIfTrue="1">
      <formula>AND( $A14=3, $C14="ü" )</formula>
    </cfRule>
    <cfRule type="expression" dxfId="139" priority="17" stopIfTrue="1">
      <formula>AND( $A14=4, $C14="ü" )</formula>
    </cfRule>
  </conditionalFormatting>
  <conditionalFormatting sqref="T14:T31">
    <cfRule type="expression" dxfId="138" priority="15" stopIfTrue="1">
      <formula>AND($K14&lt;&gt;"",OR($O14&lt;&gt;"",$P14&lt;&gt;""))</formula>
    </cfRule>
  </conditionalFormatting>
  <conditionalFormatting sqref="U14:U31">
    <cfRule type="expression" dxfId="137" priority="19">
      <formula>$L14&lt;&gt;""</formula>
    </cfRule>
  </conditionalFormatting>
  <conditionalFormatting sqref="V14:V31">
    <cfRule type="expression" dxfId="136" priority="18">
      <formula>$L14=""</formula>
    </cfRule>
  </conditionalFormatting>
  <dataValidations count="2">
    <dataValidation type="list" allowBlank="1" showInputMessage="1" showErrorMessage="1" sqref="B14:B31" xr:uid="{E764F2CC-4405-4296-8332-729D45D223C1}">
      <formula1>"B"</formula1>
    </dataValidation>
    <dataValidation type="list" allowBlank="1" showInputMessage="1" showErrorMessage="1" sqref="A14:A31" xr:uid="{E0AF8459-0170-463D-A3CA-178177D3A2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IF(Zusammenfassung!F118&lt;&gt;"",Zusammenfassung!F118,Zusammenfassung!D118)</f>
        <v>BK-Teilprojekt V - AG 3</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Zusammenfassung!$B$118</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Zusammenfassung!$C$118</f>
        <v>3</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3</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PFh3DNho3iNhxrmmcfXaKXoyYxBxN7LfgueetNhLE6qBpqds6P7mCw9jLrkMExUjyG63ocL7KK7E178OhIdnDA==" saltValue="fxQOA1338TE86UIrZtYDNA==" spinCount="100000" sheet="1" objects="1" scenarios="1" formatCells="0" formatRows="0" selectLockedCells="1" autoFilter="0"/>
  <mergeCells count="1">
    <mergeCell ref="O10:P10"/>
  </mergeCells>
  <conditionalFormatting sqref="J14:Q31">
    <cfRule type="expression" dxfId="135" priority="2" stopIfTrue="1">
      <formula>AND( $A14=4, $C14="ü" )</formula>
    </cfRule>
    <cfRule type="expression" dxfId="134" priority="11" stopIfTrue="1">
      <formula>AND( $A14=3, $C14="ü" )</formula>
    </cfRule>
  </conditionalFormatting>
  <conditionalFormatting sqref="J31:Q31">
    <cfRule type="expression" dxfId="133" priority="5" stopIfTrue="1">
      <formula>AND( $A31=1, $C31="T" )</formula>
    </cfRule>
    <cfRule type="expression" dxfId="132" priority="6" stopIfTrue="1">
      <formula>AND( $A31=4, $C31="ü" )</formula>
    </cfRule>
    <cfRule type="expression" dxfId="131" priority="7" stopIfTrue="1">
      <formula>AND( $A31=3, $C31="ü" )</formula>
    </cfRule>
    <cfRule type="expression" dxfId="130" priority="8" stopIfTrue="1">
      <formula>AND( $A31=2, $C31="Ü" )</formula>
    </cfRule>
  </conditionalFormatting>
  <conditionalFormatting sqref="J14:W31">
    <cfRule type="expression" dxfId="129" priority="1" stopIfTrue="1">
      <formula>AND( $A14=1, $C14="T" )</formula>
    </cfRule>
    <cfRule type="expression" dxfId="128" priority="12" stopIfTrue="1">
      <formula>AND( $A14=2, $C14="Ü" )</formula>
    </cfRule>
  </conditionalFormatting>
  <conditionalFormatting sqref="O14:O31">
    <cfRule type="expression" dxfId="127" priority="10" stopIfTrue="1">
      <formula>AND($O14&lt;&gt;"",$P14&lt;&gt;"")</formula>
    </cfRule>
  </conditionalFormatting>
  <conditionalFormatting sqref="O31">
    <cfRule type="expression" dxfId="126" priority="4" stopIfTrue="1">
      <formula>AND($O31&lt;&gt;"",$P31&lt;&gt;"")</formula>
    </cfRule>
  </conditionalFormatting>
  <conditionalFormatting sqref="P14:P31">
    <cfRule type="expression" dxfId="125" priority="9" stopIfTrue="1">
      <formula>$O14&lt;&gt;""</formula>
    </cfRule>
  </conditionalFormatting>
  <conditionalFormatting sqref="P31">
    <cfRule type="expression" dxfId="124" priority="3" stopIfTrue="1">
      <formula>$O31&lt;&gt;""</formula>
    </cfRule>
  </conditionalFormatting>
  <conditionalFormatting sqref="R14:W31">
    <cfRule type="expression" dxfId="123" priority="16" stopIfTrue="1">
      <formula>AND( $A14=3, $C14="ü" )</formula>
    </cfRule>
    <cfRule type="expression" dxfId="122" priority="17" stopIfTrue="1">
      <formula>AND( $A14=4, $C14="ü" )</formula>
    </cfRule>
  </conditionalFormatting>
  <conditionalFormatting sqref="T14:T31">
    <cfRule type="expression" dxfId="121" priority="15" stopIfTrue="1">
      <formula>AND($K14&lt;&gt;"",OR($O14&lt;&gt;"",$P14&lt;&gt;""))</formula>
    </cfRule>
  </conditionalFormatting>
  <conditionalFormatting sqref="U14:U31">
    <cfRule type="expression" dxfId="120" priority="19">
      <formula>$L14&lt;&gt;""</formula>
    </cfRule>
  </conditionalFormatting>
  <conditionalFormatting sqref="V14:V31">
    <cfRule type="expression" dxfId="119" priority="18">
      <formula>$L14=""</formula>
    </cfRule>
  </conditionalFormatting>
  <dataValidations count="2">
    <dataValidation type="list" allowBlank="1" showInputMessage="1" showErrorMessage="1" sqref="B14:B31" xr:uid="{63CE8761-0146-4BB3-BEA6-36F97AD4D543}">
      <formula1>"B"</formula1>
    </dataValidation>
    <dataValidation type="list" allowBlank="1" showInputMessage="1" showErrorMessage="1" sqref="A14:A31" xr:uid="{CB5EE32A-B6BD-4A9F-B00A-9920827F33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IF(Zusammenfassung!F119&lt;&gt;"",Zusammenfassung!F119,Zusammenfassung!D119)</f>
        <v>BK-Teilprojekt V - AG 4</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Zusammenfassung!$B$119</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Zusammenfassung!$C$119</f>
        <v>4</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4</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m0smkaNZ3+jLBocEFN6U44oLfcDIGTsIRq8i+PKqdm0pvCeQC1wSZLBNgRi4d5i97vxOFAILcI8Gly06lhSmtA==" saltValue="f83TZYpf8bFP3VZQUp5tEw==" spinCount="100000" sheet="1" objects="1" scenarios="1" formatCells="0" formatRows="0" selectLockedCells="1" autoFilter="0"/>
  <mergeCells count="1">
    <mergeCell ref="O10:P10"/>
  </mergeCells>
  <conditionalFormatting sqref="J14:Q31">
    <cfRule type="expression" dxfId="118" priority="2" stopIfTrue="1">
      <formula>AND( $A14=4, $C14="ü" )</formula>
    </cfRule>
    <cfRule type="expression" dxfId="117" priority="11" stopIfTrue="1">
      <formula>AND( $A14=3, $C14="ü" )</formula>
    </cfRule>
  </conditionalFormatting>
  <conditionalFormatting sqref="J31:Q31">
    <cfRule type="expression" dxfId="116" priority="5" stopIfTrue="1">
      <formula>AND( $A31=1, $C31="T" )</formula>
    </cfRule>
    <cfRule type="expression" dxfId="115" priority="6" stopIfTrue="1">
      <formula>AND( $A31=4, $C31="ü" )</formula>
    </cfRule>
    <cfRule type="expression" dxfId="114" priority="7" stopIfTrue="1">
      <formula>AND( $A31=3, $C31="ü" )</formula>
    </cfRule>
    <cfRule type="expression" dxfId="113" priority="8" stopIfTrue="1">
      <formula>AND( $A31=2, $C31="Ü" )</formula>
    </cfRule>
  </conditionalFormatting>
  <conditionalFormatting sqref="J14:W31">
    <cfRule type="expression" dxfId="112" priority="1" stopIfTrue="1">
      <formula>AND( $A14=1, $C14="T" )</formula>
    </cfRule>
    <cfRule type="expression" dxfId="111" priority="12" stopIfTrue="1">
      <formula>AND( $A14=2, $C14="Ü" )</formula>
    </cfRule>
  </conditionalFormatting>
  <conditionalFormatting sqref="O14:O31">
    <cfRule type="expression" dxfId="110" priority="10" stopIfTrue="1">
      <formula>AND($O14&lt;&gt;"",$P14&lt;&gt;"")</formula>
    </cfRule>
  </conditionalFormatting>
  <conditionalFormatting sqref="O31">
    <cfRule type="expression" dxfId="109" priority="4" stopIfTrue="1">
      <formula>AND($O31&lt;&gt;"",$P31&lt;&gt;"")</formula>
    </cfRule>
  </conditionalFormatting>
  <conditionalFormatting sqref="P14:P31">
    <cfRule type="expression" dxfId="108" priority="9" stopIfTrue="1">
      <formula>$O14&lt;&gt;""</formula>
    </cfRule>
  </conditionalFormatting>
  <conditionalFormatting sqref="P31">
    <cfRule type="expression" dxfId="107" priority="3" stopIfTrue="1">
      <formula>$O31&lt;&gt;""</formula>
    </cfRule>
  </conditionalFormatting>
  <conditionalFormatting sqref="R14:W31">
    <cfRule type="expression" dxfId="106" priority="16" stopIfTrue="1">
      <formula>AND( $A14=3, $C14="ü" )</formula>
    </cfRule>
    <cfRule type="expression" dxfId="105" priority="17" stopIfTrue="1">
      <formula>AND( $A14=4, $C14="ü" )</formula>
    </cfRule>
  </conditionalFormatting>
  <conditionalFormatting sqref="T14:T31">
    <cfRule type="expression" dxfId="104" priority="15" stopIfTrue="1">
      <formula>AND($K14&lt;&gt;"",OR($O14&lt;&gt;"",$P14&lt;&gt;""))</formula>
    </cfRule>
  </conditionalFormatting>
  <conditionalFormatting sqref="U14:U31">
    <cfRule type="expression" dxfId="103" priority="19">
      <formula>$L14&lt;&gt;""</formula>
    </cfRule>
  </conditionalFormatting>
  <conditionalFormatting sqref="V14:V31">
    <cfRule type="expression" dxfId="102" priority="18">
      <formula>$L14=""</formula>
    </cfRule>
  </conditionalFormatting>
  <dataValidations count="2">
    <dataValidation type="list" allowBlank="1" showInputMessage="1" showErrorMessage="1" sqref="B14:B31" xr:uid="{99851FB6-3FBB-41D0-B50A-4F084E515162}">
      <formula1>"B"</formula1>
    </dataValidation>
    <dataValidation type="list" allowBlank="1" showInputMessage="1" showErrorMessage="1" sqref="A14:A31" xr:uid="{E8D49066-2F68-47E1-8148-97C2D4EC90E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IF(Zusammenfassung!F120&lt;&gt;"",Zusammenfassung!F120,Zusammenfassung!D120)</f>
        <v>BK-Teilprojekt V - AG 5</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Zusammenfassung!$B$120</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Zusammenfassung!$C$120</f>
        <v>5</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5</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8WpEboSUV0pkcPbfJGJylB/F1fV4QBX59ez4xZ7vzgtwk7v904McnD+6yC6+IzNe61QzmoDwms/cBD+q3QX4Dg==" saltValue="LMd5sCXYvuOmcdj+bEiB2g==" spinCount="100000" sheet="1" objects="1" scenarios="1" formatCells="0" formatRows="0" selectLockedCells="1" autoFilter="0"/>
  <mergeCells count="1">
    <mergeCell ref="O10:P10"/>
  </mergeCells>
  <conditionalFormatting sqref="J14:Q31">
    <cfRule type="expression" dxfId="101" priority="2" stopIfTrue="1">
      <formula>AND( $A14=4, $C14="ü" )</formula>
    </cfRule>
    <cfRule type="expression" dxfId="100" priority="11" stopIfTrue="1">
      <formula>AND( $A14=3, $C14="ü" )</formula>
    </cfRule>
  </conditionalFormatting>
  <conditionalFormatting sqref="J31:Q31">
    <cfRule type="expression" dxfId="99" priority="5" stopIfTrue="1">
      <formula>AND( $A31=1, $C31="T" )</formula>
    </cfRule>
    <cfRule type="expression" dxfId="98" priority="6" stopIfTrue="1">
      <formula>AND( $A31=4, $C31="ü" )</formula>
    </cfRule>
    <cfRule type="expression" dxfId="97" priority="7" stopIfTrue="1">
      <formula>AND( $A31=3, $C31="ü" )</formula>
    </cfRule>
    <cfRule type="expression" dxfId="96" priority="8" stopIfTrue="1">
      <formula>AND( $A31=2, $C31="Ü" )</formula>
    </cfRule>
  </conditionalFormatting>
  <conditionalFormatting sqref="J14:W31">
    <cfRule type="expression" dxfId="95" priority="1" stopIfTrue="1">
      <formula>AND( $A14=1, $C14="T" )</formula>
    </cfRule>
    <cfRule type="expression" dxfId="94" priority="12" stopIfTrue="1">
      <formula>AND( $A14=2, $C14="Ü" )</formula>
    </cfRule>
  </conditionalFormatting>
  <conditionalFormatting sqref="O14:O31">
    <cfRule type="expression" dxfId="93" priority="10" stopIfTrue="1">
      <formula>AND($O14&lt;&gt;"",$P14&lt;&gt;"")</formula>
    </cfRule>
  </conditionalFormatting>
  <conditionalFormatting sqref="O31">
    <cfRule type="expression" dxfId="92" priority="4" stopIfTrue="1">
      <formula>AND($O31&lt;&gt;"",$P31&lt;&gt;"")</formula>
    </cfRule>
  </conditionalFormatting>
  <conditionalFormatting sqref="P14:P31">
    <cfRule type="expression" dxfId="91" priority="9" stopIfTrue="1">
      <formula>$O14&lt;&gt;""</formula>
    </cfRule>
  </conditionalFormatting>
  <conditionalFormatting sqref="P31">
    <cfRule type="expression" dxfId="90" priority="3" stopIfTrue="1">
      <formula>$O31&lt;&gt;""</formula>
    </cfRule>
  </conditionalFormatting>
  <conditionalFormatting sqref="R14:W31">
    <cfRule type="expression" dxfId="89" priority="16" stopIfTrue="1">
      <formula>AND( $A14=3, $C14="ü" )</formula>
    </cfRule>
    <cfRule type="expression" dxfId="88" priority="17" stopIfTrue="1">
      <formula>AND( $A14=4, $C14="ü" )</formula>
    </cfRule>
  </conditionalFormatting>
  <conditionalFormatting sqref="T14:T31">
    <cfRule type="expression" dxfId="87" priority="15" stopIfTrue="1">
      <formula>AND($K14&lt;&gt;"",OR($O14&lt;&gt;"",$P14&lt;&gt;""))</formula>
    </cfRule>
  </conditionalFormatting>
  <conditionalFormatting sqref="U14:U31">
    <cfRule type="expression" dxfId="86" priority="19">
      <formula>$L14&lt;&gt;""</formula>
    </cfRule>
  </conditionalFormatting>
  <conditionalFormatting sqref="V14:V31">
    <cfRule type="expression" dxfId="85" priority="18">
      <formula>$L14=""</formula>
    </cfRule>
  </conditionalFormatting>
  <dataValidations count="2">
    <dataValidation type="list" allowBlank="1" showInputMessage="1" showErrorMessage="1" sqref="B14:B31" xr:uid="{C120A6EF-520C-4B30-8C80-CABD047DB7CE}">
      <formula1>"B"</formula1>
    </dataValidation>
    <dataValidation type="list" allowBlank="1" showInputMessage="1" showErrorMessage="1" sqref="A14:A31" xr:uid="{5988687B-515A-4AC9-B506-BC51FD4CA3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IF(Zusammenfassung!F121&lt;&gt;"",Zusammenfassung!F121,Zusammenfassung!D121)</f>
        <v>BK-Teilprojekt V - AG 6</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Zusammenfassung!$B$121</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Zusammenfassung!$C$121</f>
        <v>6</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6</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OKvFI9uEAR+ImCnt4N2iFFTm0iLJi3seUt1UsjBuy4Y68jv+Iele5ceuoSnEWrAbanSdpoYHY5oWhoeztxjb+A==" saltValue="LdwP35OOyFZJRuBnpZDEnA==" spinCount="100000" sheet="1" objects="1" scenarios="1" formatCells="0" formatRows="0" selectLockedCells="1" autoFilter="0"/>
  <mergeCells count="1">
    <mergeCell ref="O10:P10"/>
  </mergeCells>
  <conditionalFormatting sqref="J14:Q31">
    <cfRule type="expression" dxfId="84" priority="2" stopIfTrue="1">
      <formula>AND( $A14=4, $C14="ü" )</formula>
    </cfRule>
    <cfRule type="expression" dxfId="83" priority="11" stopIfTrue="1">
      <formula>AND( $A14=3, $C14="ü" )</formula>
    </cfRule>
  </conditionalFormatting>
  <conditionalFormatting sqref="J31:Q31">
    <cfRule type="expression" dxfId="82" priority="5" stopIfTrue="1">
      <formula>AND( $A31=1, $C31="T" )</formula>
    </cfRule>
    <cfRule type="expression" dxfId="81" priority="6" stopIfTrue="1">
      <formula>AND( $A31=4, $C31="ü" )</formula>
    </cfRule>
    <cfRule type="expression" dxfId="80" priority="7" stopIfTrue="1">
      <formula>AND( $A31=3, $C31="ü" )</formula>
    </cfRule>
    <cfRule type="expression" dxfId="79" priority="8" stopIfTrue="1">
      <formula>AND( $A31=2, $C31="Ü" )</formula>
    </cfRule>
  </conditionalFormatting>
  <conditionalFormatting sqref="J14:W31">
    <cfRule type="expression" dxfId="78" priority="1" stopIfTrue="1">
      <formula>AND( $A14=1, $C14="T" )</formula>
    </cfRule>
    <cfRule type="expression" dxfId="77" priority="12" stopIfTrue="1">
      <formula>AND( $A14=2, $C14="Ü" )</formula>
    </cfRule>
  </conditionalFormatting>
  <conditionalFormatting sqref="O14:O31">
    <cfRule type="expression" dxfId="76" priority="10" stopIfTrue="1">
      <formula>AND($O14&lt;&gt;"",$P14&lt;&gt;"")</formula>
    </cfRule>
  </conditionalFormatting>
  <conditionalFormatting sqref="O31">
    <cfRule type="expression" dxfId="75" priority="4" stopIfTrue="1">
      <formula>AND($O31&lt;&gt;"",$P31&lt;&gt;"")</formula>
    </cfRule>
  </conditionalFormatting>
  <conditionalFormatting sqref="P14:P31">
    <cfRule type="expression" dxfId="74" priority="9" stopIfTrue="1">
      <formula>$O14&lt;&gt;""</formula>
    </cfRule>
  </conditionalFormatting>
  <conditionalFormatting sqref="P31">
    <cfRule type="expression" dxfId="73" priority="3" stopIfTrue="1">
      <formula>$O31&lt;&gt;""</formula>
    </cfRule>
  </conditionalFormatting>
  <conditionalFormatting sqref="R14:W31">
    <cfRule type="expression" dxfId="72" priority="16" stopIfTrue="1">
      <formula>AND( $A14=3, $C14="ü" )</formula>
    </cfRule>
    <cfRule type="expression" dxfId="71" priority="17" stopIfTrue="1">
      <formula>AND( $A14=4, $C14="ü" )</formula>
    </cfRule>
  </conditionalFormatting>
  <conditionalFormatting sqref="T14:T31">
    <cfRule type="expression" dxfId="70" priority="15" stopIfTrue="1">
      <formula>AND($K14&lt;&gt;"",OR($O14&lt;&gt;"",$P14&lt;&gt;""))</formula>
    </cfRule>
  </conditionalFormatting>
  <conditionalFormatting sqref="U14:U31">
    <cfRule type="expression" dxfId="69" priority="19">
      <formula>$L14&lt;&gt;""</formula>
    </cfRule>
  </conditionalFormatting>
  <conditionalFormatting sqref="V14:V31">
    <cfRule type="expression" dxfId="68" priority="18">
      <formula>$L14=""</formula>
    </cfRule>
  </conditionalFormatting>
  <dataValidations count="2">
    <dataValidation type="list" allowBlank="1" showInputMessage="1" showErrorMessage="1" sqref="B14:B31" xr:uid="{24FDF95B-843F-437A-9B40-92401BE41F43}">
      <formula1>"B"</formula1>
    </dataValidation>
    <dataValidation type="list" allowBlank="1" showInputMessage="1" showErrorMessage="1" sqref="A14:A31" xr:uid="{8C6ED704-70BA-4E3C-BADA-9E2E733A844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IF(Zusammenfassung!F122&lt;&gt;"",Zusammenfassung!F122,Zusammenfassung!D122)</f>
        <v>BK-Teilprojekt V - AG 7</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Zusammenfassung!$B$122</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Zusammenfassung!$C$122</f>
        <v>7</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7</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nSvrKRkbZ4uTcxJgAl/+ZniNcMC/Dw+qIuZaH9iHOhmyQP8sKIeiKK4n9pcyfLiXOKwflgmRSkPG+lH6BGsqAw==" saltValue="CVpYi9wD2Rx+8TWpk1pg1w==" spinCount="100000" sheet="1" objects="1" scenarios="1" formatCells="0" formatRows="0" selectLockedCells="1" autoFilter="0"/>
  <mergeCells count="1">
    <mergeCell ref="O10:P10"/>
  </mergeCells>
  <conditionalFormatting sqref="J14:Q31">
    <cfRule type="expression" dxfId="67" priority="2" stopIfTrue="1">
      <formula>AND( $A14=4, $C14="ü" )</formula>
    </cfRule>
    <cfRule type="expression" dxfId="66" priority="11" stopIfTrue="1">
      <formula>AND( $A14=3, $C14="ü" )</formula>
    </cfRule>
  </conditionalFormatting>
  <conditionalFormatting sqref="J31:Q31">
    <cfRule type="expression" dxfId="65" priority="5" stopIfTrue="1">
      <formula>AND( $A31=1, $C31="T" )</formula>
    </cfRule>
    <cfRule type="expression" dxfId="64" priority="6" stopIfTrue="1">
      <formula>AND( $A31=4, $C31="ü" )</formula>
    </cfRule>
    <cfRule type="expression" dxfId="63" priority="7" stopIfTrue="1">
      <formula>AND( $A31=3, $C31="ü" )</formula>
    </cfRule>
    <cfRule type="expression" dxfId="62" priority="8" stopIfTrue="1">
      <formula>AND( $A31=2, $C31="Ü" )</formula>
    </cfRule>
  </conditionalFormatting>
  <conditionalFormatting sqref="J14:W31">
    <cfRule type="expression" dxfId="61" priority="1" stopIfTrue="1">
      <formula>AND( $A14=1, $C14="T" )</formula>
    </cfRule>
    <cfRule type="expression" dxfId="60" priority="12" stopIfTrue="1">
      <formula>AND( $A14=2, $C14="Ü" )</formula>
    </cfRule>
  </conditionalFormatting>
  <conditionalFormatting sqref="O14:O31">
    <cfRule type="expression" dxfId="59" priority="10" stopIfTrue="1">
      <formula>AND($O14&lt;&gt;"",$P14&lt;&gt;"")</formula>
    </cfRule>
  </conditionalFormatting>
  <conditionalFormatting sqref="O31">
    <cfRule type="expression" dxfId="58" priority="4" stopIfTrue="1">
      <formula>AND($O31&lt;&gt;"",$P31&lt;&gt;"")</formula>
    </cfRule>
  </conditionalFormatting>
  <conditionalFormatting sqref="P14:P31">
    <cfRule type="expression" dxfId="57" priority="9" stopIfTrue="1">
      <formula>$O14&lt;&gt;""</formula>
    </cfRule>
  </conditionalFormatting>
  <conditionalFormatting sqref="P31">
    <cfRule type="expression" dxfId="56" priority="3" stopIfTrue="1">
      <formula>$O31&lt;&gt;""</formula>
    </cfRule>
  </conditionalFormatting>
  <conditionalFormatting sqref="R14:W31">
    <cfRule type="expression" dxfId="55" priority="16" stopIfTrue="1">
      <formula>AND( $A14=3, $C14="ü" )</formula>
    </cfRule>
    <cfRule type="expression" dxfId="54" priority="17" stopIfTrue="1">
      <formula>AND( $A14=4, $C14="ü" )</formula>
    </cfRule>
  </conditionalFormatting>
  <conditionalFormatting sqref="T14:T31">
    <cfRule type="expression" dxfId="53" priority="15" stopIfTrue="1">
      <formula>AND($K14&lt;&gt;"",OR($O14&lt;&gt;"",$P14&lt;&gt;""))</formula>
    </cfRule>
  </conditionalFormatting>
  <conditionalFormatting sqref="U14:U31">
    <cfRule type="expression" dxfId="52" priority="19">
      <formula>$L14&lt;&gt;""</formula>
    </cfRule>
  </conditionalFormatting>
  <conditionalFormatting sqref="V14:V31">
    <cfRule type="expression" dxfId="51" priority="18">
      <formula>$L14=""</formula>
    </cfRule>
  </conditionalFormatting>
  <dataValidations count="2">
    <dataValidation type="list" allowBlank="1" showInputMessage="1" showErrorMessage="1" sqref="B14:B31" xr:uid="{5ACE9D87-5B94-470D-876F-F01658D92D8D}">
      <formula1>"B"</formula1>
    </dataValidation>
    <dataValidation type="list" allowBlank="1" showInputMessage="1" showErrorMessage="1" sqref="A14:A31" xr:uid="{A5D7B693-591A-4D3B-B6B1-59DB8FDDC8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IF(Zusammenfassung!F123&lt;&gt;"",Zusammenfassung!F123,Zusammenfassung!D123)</f>
        <v>BK-Teilprojekt V - AG 8</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Zusammenfassung!$B$123</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Zusammenfassung!$C$123</f>
        <v>8</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8</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QyBgqq5n61yiKnVQ8lRjsLvjEQzAciB/8r9ONQcQ+6we0uzC9nPVUZImyY2h3SV7T/4Fwx7b67fW4zlSb3C6sg==" saltValue="83u4aDg0MxEgunw9GGFMpA==" spinCount="100000" sheet="1" objects="1" scenarios="1" formatCells="0" formatRows="0" selectLockedCells="1" autoFilter="0"/>
  <mergeCells count="1">
    <mergeCell ref="O10:P10"/>
  </mergeCells>
  <conditionalFormatting sqref="J14:Q31">
    <cfRule type="expression" dxfId="50" priority="2" stopIfTrue="1">
      <formula>AND( $A14=4, $C14="ü" )</formula>
    </cfRule>
    <cfRule type="expression" dxfId="49" priority="11" stopIfTrue="1">
      <formula>AND( $A14=3, $C14="ü" )</formula>
    </cfRule>
  </conditionalFormatting>
  <conditionalFormatting sqref="J31:Q31">
    <cfRule type="expression" dxfId="48" priority="5" stopIfTrue="1">
      <formula>AND( $A31=1, $C31="T" )</formula>
    </cfRule>
    <cfRule type="expression" dxfId="47" priority="6" stopIfTrue="1">
      <formula>AND( $A31=4, $C31="ü" )</formula>
    </cfRule>
    <cfRule type="expression" dxfId="46" priority="7" stopIfTrue="1">
      <formula>AND( $A31=3, $C31="ü" )</formula>
    </cfRule>
    <cfRule type="expression" dxfId="45" priority="8" stopIfTrue="1">
      <formula>AND( $A31=2, $C31="Ü" )</formula>
    </cfRule>
  </conditionalFormatting>
  <conditionalFormatting sqref="J14:W31">
    <cfRule type="expression" dxfId="44" priority="1" stopIfTrue="1">
      <formula>AND( $A14=1, $C14="T" )</formula>
    </cfRule>
    <cfRule type="expression" dxfId="43" priority="12" stopIfTrue="1">
      <formula>AND( $A14=2, $C14="Ü" )</formula>
    </cfRule>
  </conditionalFormatting>
  <conditionalFormatting sqref="O14:O31">
    <cfRule type="expression" dxfId="42" priority="10" stopIfTrue="1">
      <formula>AND($O14&lt;&gt;"",$P14&lt;&gt;"")</formula>
    </cfRule>
  </conditionalFormatting>
  <conditionalFormatting sqref="O31">
    <cfRule type="expression" dxfId="41" priority="4" stopIfTrue="1">
      <formula>AND($O31&lt;&gt;"",$P31&lt;&gt;"")</formula>
    </cfRule>
  </conditionalFormatting>
  <conditionalFormatting sqref="P14:P31">
    <cfRule type="expression" dxfId="40" priority="9" stopIfTrue="1">
      <formula>$O14&lt;&gt;""</formula>
    </cfRule>
  </conditionalFormatting>
  <conditionalFormatting sqref="P31">
    <cfRule type="expression" dxfId="39" priority="3" stopIfTrue="1">
      <formula>$O31&lt;&gt;""</formula>
    </cfRule>
  </conditionalFormatting>
  <conditionalFormatting sqref="R14:W31">
    <cfRule type="expression" dxfId="38" priority="16" stopIfTrue="1">
      <formula>AND( $A14=3, $C14="ü" )</formula>
    </cfRule>
    <cfRule type="expression" dxfId="37" priority="17" stopIfTrue="1">
      <formula>AND( $A14=4, $C14="ü" )</formula>
    </cfRule>
  </conditionalFormatting>
  <conditionalFormatting sqref="T14:T31">
    <cfRule type="expression" dxfId="36" priority="15" stopIfTrue="1">
      <formula>AND($K14&lt;&gt;"",OR($O14&lt;&gt;"",$P14&lt;&gt;""))</formula>
    </cfRule>
  </conditionalFormatting>
  <conditionalFormatting sqref="U14:U31">
    <cfRule type="expression" dxfId="35" priority="19">
      <formula>$L14&lt;&gt;""</formula>
    </cfRule>
  </conditionalFormatting>
  <conditionalFormatting sqref="V14:V31">
    <cfRule type="expression" dxfId="34" priority="18">
      <formula>$L14=""</formula>
    </cfRule>
  </conditionalFormatting>
  <dataValidations count="2">
    <dataValidation type="list" allowBlank="1" showInputMessage="1" showErrorMessage="1" sqref="B14:B31" xr:uid="{590D5D67-59E8-466D-9C7A-2E5E9DB8D715}">
      <formula1>"B"</formula1>
    </dataValidation>
    <dataValidation type="list" allowBlank="1" showInputMessage="1" showErrorMessage="1" sqref="A14:A31" xr:uid="{8CA007DF-54BE-41D9-9200-F7FFEC76EF5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IF(Zusammenfassung!F124&lt;&gt;"",Zusammenfassung!F124,Zusammenfassung!D124)</f>
        <v>BK-Teilprojekt V - AG 9</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Zusammenfassung!$B$124</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Zusammenfassung!$C$124</f>
        <v>9</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9</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owmbpwzSRMFYtNYjLDwJriv8hbGVH4dkE5FHmgK5OeXXEt+iCAXhAuXbjTlP6X3030JykfGsjoMQjBk33YohmQ==" saltValue="cngK3wnsnKZLtjCnV+tsZA==" spinCount="100000" sheet="1" objects="1" scenarios="1" formatCells="0" formatRows="0" selectLockedCells="1" autoFilter="0"/>
  <mergeCells count="1">
    <mergeCell ref="O10:P10"/>
  </mergeCells>
  <conditionalFormatting sqref="J14:Q31">
    <cfRule type="expression" dxfId="33" priority="2" stopIfTrue="1">
      <formula>AND( $A14=4, $C14="ü" )</formula>
    </cfRule>
    <cfRule type="expression" dxfId="32" priority="11" stopIfTrue="1">
      <formula>AND( $A14=3, $C14="ü" )</formula>
    </cfRule>
  </conditionalFormatting>
  <conditionalFormatting sqref="J31:Q31">
    <cfRule type="expression" dxfId="31" priority="5" stopIfTrue="1">
      <formula>AND( $A31=1, $C31="T" )</formula>
    </cfRule>
    <cfRule type="expression" dxfId="30" priority="6" stopIfTrue="1">
      <formula>AND( $A31=4, $C31="ü" )</formula>
    </cfRule>
    <cfRule type="expression" dxfId="29" priority="7" stopIfTrue="1">
      <formula>AND( $A31=3, $C31="ü" )</formula>
    </cfRule>
    <cfRule type="expression" dxfId="28" priority="8" stopIfTrue="1">
      <formula>AND( $A31=2, $C31="Ü" )</formula>
    </cfRule>
  </conditionalFormatting>
  <conditionalFormatting sqref="J14:W31">
    <cfRule type="expression" dxfId="27" priority="1" stopIfTrue="1">
      <formula>AND( $A14=1, $C14="T" )</formula>
    </cfRule>
    <cfRule type="expression" dxfId="26" priority="12" stopIfTrue="1">
      <formula>AND( $A14=2, $C14="Ü" )</formula>
    </cfRule>
  </conditionalFormatting>
  <conditionalFormatting sqref="O14:O31">
    <cfRule type="expression" dxfId="25" priority="10" stopIfTrue="1">
      <formula>AND($O14&lt;&gt;"",$P14&lt;&gt;"")</formula>
    </cfRule>
  </conditionalFormatting>
  <conditionalFormatting sqref="O31">
    <cfRule type="expression" dxfId="24" priority="4" stopIfTrue="1">
      <formula>AND($O31&lt;&gt;"",$P31&lt;&gt;"")</formula>
    </cfRule>
  </conditionalFormatting>
  <conditionalFormatting sqref="P14:P31">
    <cfRule type="expression" dxfId="23" priority="9" stopIfTrue="1">
      <formula>$O14&lt;&gt;""</formula>
    </cfRule>
  </conditionalFormatting>
  <conditionalFormatting sqref="P31">
    <cfRule type="expression" dxfId="22" priority="3" stopIfTrue="1">
      <formula>$O31&lt;&gt;""</formula>
    </cfRule>
  </conditionalFormatting>
  <conditionalFormatting sqref="R14:W31">
    <cfRule type="expression" dxfId="21" priority="16" stopIfTrue="1">
      <formula>AND( $A14=3, $C14="ü" )</formula>
    </cfRule>
    <cfRule type="expression" dxfId="20" priority="17" stopIfTrue="1">
      <formula>AND( $A14=4, $C14="ü" )</formula>
    </cfRule>
  </conditionalFormatting>
  <conditionalFormatting sqref="T14:T31">
    <cfRule type="expression" dxfId="19" priority="15" stopIfTrue="1">
      <formula>AND($K14&lt;&gt;"",OR($O14&lt;&gt;"",$P14&lt;&gt;""))</formula>
    </cfRule>
  </conditionalFormatting>
  <conditionalFormatting sqref="U14:U31">
    <cfRule type="expression" dxfId="18" priority="19">
      <formula>$L14&lt;&gt;""</formula>
    </cfRule>
  </conditionalFormatting>
  <conditionalFormatting sqref="V14:V31">
    <cfRule type="expression" dxfId="17" priority="18">
      <formula>$L14=""</formula>
    </cfRule>
  </conditionalFormatting>
  <dataValidations count="2">
    <dataValidation type="list" allowBlank="1" showInputMessage="1" showErrorMessage="1" sqref="B14:B31" xr:uid="{FCA815C4-873A-4375-9F41-A9EA7DF62FB2}">
      <formula1>"B"</formula1>
    </dataValidation>
    <dataValidation type="list" allowBlank="1" showInputMessage="1" showErrorMessage="1" sqref="A14:A31" xr:uid="{DB195CE1-595D-447C-AC56-39881CDA754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c r="T1" s="6"/>
    </row>
    <row r="2" spans="1:20" ht="20.100000000000001" customHeight="1" x14ac:dyDescent="0.2">
      <c r="A2" s="25" t="str">
        <f>Deckblatt!$A$2</f>
        <v>Vorhaben:</v>
      </c>
      <c r="B2" s="26" t="str">
        <f>Deckblatt!$B$2</f>
        <v>Harzbewegt</v>
      </c>
      <c r="C2" s="16"/>
      <c r="D2" s="16"/>
      <c r="E2" s="57"/>
      <c r="F2" s="57"/>
      <c r="T2" s="6"/>
    </row>
    <row r="3" spans="1:20" ht="20.100000000000001" customHeight="1" x14ac:dyDescent="0.2">
      <c r="A3" s="25" t="str">
        <f>Deckblatt!$A$3</f>
        <v>Dokument:</v>
      </c>
      <c r="B3" s="26" t="str">
        <f>Deckblatt!$B$3</f>
        <v>Leistungsverzeichnis</v>
      </c>
      <c r="C3" s="16"/>
      <c r="D3" s="16"/>
      <c r="E3" s="57"/>
      <c r="F3" s="57"/>
      <c r="T3" s="6"/>
    </row>
    <row r="4" spans="1:20" ht="20.100000000000001" customHeight="1" x14ac:dyDescent="0.2">
      <c r="A4" s="25" t="str">
        <f>Deckblatt!$A$4</f>
        <v>Teil:</v>
      </c>
      <c r="B4" s="15" t="str">
        <f>CONCATENATE(Sprache!$B$23," ",Sprache!$B$35," 2")</f>
        <v>Zusammenfassung AG 2</v>
      </c>
      <c r="C4" s="16"/>
      <c r="D4" s="16"/>
      <c r="E4" s="57"/>
      <c r="F4" s="57"/>
      <c r="T4" s="6"/>
    </row>
    <row r="5" spans="1:20" ht="20.100000000000001" customHeight="1" thickBot="1" x14ac:dyDescent="0.25">
      <c r="A5" s="19" t="str">
        <f>Deckblatt!$A$5</f>
        <v>Bieter (Name)</v>
      </c>
      <c r="B5" s="27" t="str">
        <f>IF(Deckblatt!$B$5&lt;&gt;"",Deckblatt!$B$5,"EINGABE FEHLT")</f>
        <v>EINGABE FEHLT</v>
      </c>
      <c r="C5" s="17"/>
      <c r="D5" s="17"/>
      <c r="E5" s="58"/>
      <c r="F5" s="58"/>
      <c r="T5" s="6"/>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IF(Zusammenfassung!A22&lt;&gt;"",Zusammenfassung!A22,"")</f>
        <v>I -2</v>
      </c>
      <c r="B12" s="165">
        <f>Zusammenfassung!B22</f>
        <v>1</v>
      </c>
      <c r="C12" s="166">
        <f>IF(Zusammenfassung!C22&lt;&gt;"",Zusammenfassung!C22,"")</f>
        <v>2</v>
      </c>
      <c r="D12" s="224" t="str">
        <f>IF(Zusammenfassung!$F22&lt;&gt;"",Zusammenfassung!$F22,Zusammenfassung!$D22)</f>
        <v>Investitionskosten - HVG</v>
      </c>
      <c r="E12" s="62">
        <f>IF(Zusammenfassung!$H22&lt;&gt;"",Zusammenfassung!$H22,"")</f>
        <v>0</v>
      </c>
      <c r="F12" s="62">
        <f>IF(Zusammenfassung!$I22&lt;&gt;"",Zusammenfassung!$I22,"")</f>
        <v>0</v>
      </c>
      <c r="T12" s="6"/>
    </row>
    <row r="13" spans="1:20" ht="20.100000000000001" customHeight="1" x14ac:dyDescent="0.2">
      <c r="A13" s="225" t="str">
        <f>IF(Zusammenfassung!A32&lt;&gt;"",Zusammenfassung!A32,"")</f>
        <v>II -2</v>
      </c>
      <c r="B13" s="167">
        <f>IF(Zusammenfassung!B32&lt;&gt;"",Zusammenfassung!B32,"")</f>
        <v>2</v>
      </c>
      <c r="C13" s="168">
        <f>IF(Zusammenfassung!C32&lt;&gt;"",Zusammenfassung!C32,"")</f>
        <v>2</v>
      </c>
      <c r="D13" s="226" t="str">
        <f>IF(Zusammenfassung!$F32&lt;&gt;"",Zusammenfassung!$F32,Zusammenfassung!$D32)</f>
        <v>IK-Teilprojekt II - AG 2</v>
      </c>
      <c r="E13" s="63">
        <f>IF(Zusammenfassung!$H32&lt;&gt;"",Zusammenfassung!$H32,"")</f>
        <v>0</v>
      </c>
      <c r="F13" s="63">
        <f>IF(Zusammenfassung!$I32&lt;&gt;"",Zusammenfassung!$I32,"")</f>
        <v>0</v>
      </c>
      <c r="T13" s="6"/>
    </row>
    <row r="14" spans="1:20" ht="20.100000000000001" customHeight="1" x14ac:dyDescent="0.2">
      <c r="A14" s="225" t="str">
        <f>IF(Zusammenfassung!A42&lt;&gt;"",Zusammenfassung!A42,"")</f>
        <v>III -2</v>
      </c>
      <c r="B14" s="167">
        <f>IF(Zusammenfassung!B42&lt;&gt;"",Zusammenfassung!B42,"")</f>
        <v>3</v>
      </c>
      <c r="C14" s="168">
        <f>IF(Zusammenfassung!C42&lt;&gt;"",Zusammenfassung!C42,"")</f>
        <v>2</v>
      </c>
      <c r="D14" s="226" t="str">
        <f>IF(Zusammenfassung!$F42&lt;&gt;"",Zusammenfassung!$F42,Zusammenfassung!$D42)</f>
        <v>IK-Teilprojekt III - AG 2</v>
      </c>
      <c r="E14" s="63">
        <f>IF(Zusammenfassung!$H42&lt;&gt;"",Zusammenfassung!$H42,"")</f>
        <v>0</v>
      </c>
      <c r="F14" s="63">
        <f>IF(Zusammenfassung!$I42&lt;&gt;"",Zusammenfassung!$I42,"")</f>
        <v>0</v>
      </c>
      <c r="T14" s="6"/>
    </row>
    <row r="15" spans="1:20" ht="20.100000000000001" customHeight="1" x14ac:dyDescent="0.2">
      <c r="A15" s="225" t="str">
        <f>IF(Zusammenfassung!A52&lt;&gt;"",Zusammenfassung!A52,"")</f>
        <v>IV -2</v>
      </c>
      <c r="B15" s="167">
        <f>IF(Zusammenfassung!B52&lt;&gt;"",Zusammenfassung!B52,"")</f>
        <v>4</v>
      </c>
      <c r="C15" s="168">
        <f>IF(Zusammenfassung!C52&lt;&gt;"",Zusammenfassung!C52,"")</f>
        <v>2</v>
      </c>
      <c r="D15" s="226" t="str">
        <f>IF(Zusammenfassung!$F52&lt;&gt;"",Zusammenfassung!$F52,Zusammenfassung!$D52)</f>
        <v>IK-Teilprojekt IV - AG 2</v>
      </c>
      <c r="E15" s="63">
        <f>IF(Zusammenfassung!$H52&lt;&gt;"",Zusammenfassung!$H52,"")</f>
        <v>0</v>
      </c>
      <c r="F15" s="63">
        <f>IF(Zusammenfassung!$I52&lt;&gt;"",Zusammenfassung!$I52,"")</f>
        <v>0</v>
      </c>
      <c r="T15" s="6"/>
    </row>
    <row r="16" spans="1:20" ht="20.100000000000001" customHeight="1" x14ac:dyDescent="0.2">
      <c r="A16" s="225" t="str">
        <f>IF(Zusammenfassung!A62&lt;&gt;"",Zusammenfassung!A62,"")</f>
        <v>V -2</v>
      </c>
      <c r="B16" s="167">
        <f>IF(Zusammenfassung!B62&lt;&gt;"",Zusammenfassung!B62,"")</f>
        <v>5</v>
      </c>
      <c r="C16" s="168">
        <f>IF(Zusammenfassung!C62&lt;&gt;"",Zusammenfassung!C62,"")</f>
        <v>2</v>
      </c>
      <c r="D16" s="227" t="str">
        <f>IF(Zusammenfassung!$F62&lt;&gt;"",Zusammenfassung!$F62,Zusammenfassung!$D62)</f>
        <v>IK-Teilprojekt V - AG 2</v>
      </c>
      <c r="E16" s="63">
        <f>IF(Zusammenfassung!$H62&lt;&gt;"",Zusammenfassung!$H62,"")</f>
        <v>0</v>
      </c>
      <c r="F16" s="63">
        <f>IF(Zusammenfassung!$I62&lt;&gt;"",Zusammenfassung!$I62,"")</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IF(Zusammenfassung!A77&lt;&gt;"",Zusammenfassung!A77,"")</f>
        <v>I -2</v>
      </c>
      <c r="B19" s="165">
        <f>IF(Zusammenfassung!B77&lt;&gt;"",Zusammenfassung!B77,"")</f>
        <v>1</v>
      </c>
      <c r="C19" s="166">
        <f>IF(Zusammenfassung!C77&lt;&gt;"",Zusammenfassung!C77,"")</f>
        <v>2</v>
      </c>
      <c r="D19" s="226" t="str">
        <f>IF(Zusammenfassung!$F77&lt;&gt;"",Zusammenfassung!$F77,Zusammenfassung!$D77)</f>
        <v>Betriebskosten - HVG</v>
      </c>
      <c r="E19" s="62">
        <f>IF(Zusammenfassung!H77&lt;&gt;"",Zusammenfassung!H77,"")</f>
        <v>0</v>
      </c>
      <c r="F19" s="62">
        <f>IF(Zusammenfassung!I77&lt;&gt;"",Zusammenfassung!I77,"")</f>
        <v>0</v>
      </c>
      <c r="T19" s="6"/>
    </row>
    <row r="20" spans="1:20" ht="20.100000000000001" hidden="1" customHeight="1" x14ac:dyDescent="0.2">
      <c r="A20" s="225" t="str">
        <f>IF(Zusammenfassung!A87&lt;&gt;"",Zusammenfassung!A87,"")</f>
        <v>II -2</v>
      </c>
      <c r="B20" s="167">
        <f>IF(Zusammenfassung!B87&lt;&gt;"",Zusammenfassung!B87,"")</f>
        <v>2</v>
      </c>
      <c r="C20" s="168">
        <f>IF(Zusammenfassung!C87&lt;&gt;"",Zusammenfassung!C87,"")</f>
        <v>2</v>
      </c>
      <c r="D20" s="226" t="str">
        <f>IF(Zusammenfassung!F87&lt;&gt;"",Zusammenfassung!F87,Zusammenfassung!D87)</f>
        <v>BK-Teilprojekt II - AG 2</v>
      </c>
      <c r="E20" s="63">
        <f>IF(Zusammenfassung!H87&lt;&gt;"",Zusammenfassung!H87,"")</f>
        <v>0</v>
      </c>
      <c r="F20" s="63">
        <f>IF(Zusammenfassung!I87&lt;&gt;"",Zusammenfassung!I87,"")</f>
        <v>0</v>
      </c>
      <c r="T20" s="6"/>
    </row>
    <row r="21" spans="1:20" ht="20.100000000000001" hidden="1" customHeight="1" x14ac:dyDescent="0.2">
      <c r="A21" s="229" t="str">
        <f>IF(Zusammenfassung!A97&lt;&gt;"",Zusammenfassung!A97,"")</f>
        <v>III -2</v>
      </c>
      <c r="B21" s="167">
        <f>IF(Zusammenfassung!B97&lt;&gt;"",Zusammenfassung!B97,"")</f>
        <v>3</v>
      </c>
      <c r="C21" s="168">
        <f>IF(Zusammenfassung!C97&lt;&gt;"",Zusammenfassung!C97,"")</f>
        <v>2</v>
      </c>
      <c r="D21" s="226" t="str">
        <f>IF(Zusammenfassung!F97&lt;&gt;"",Zusammenfassung!F97,Zusammenfassung!D97)</f>
        <v>BK-Teilprojekt III - AG 2</v>
      </c>
      <c r="E21" s="63">
        <f>IF(Zusammenfassung!H97&lt;&gt;"",Zusammenfassung!H97,"")</f>
        <v>0</v>
      </c>
      <c r="F21" s="63">
        <f>IF(Zusammenfassung!I97&lt;&gt;"",Zusammenfassung!I97,"")</f>
        <v>0</v>
      </c>
      <c r="T21" s="6"/>
    </row>
    <row r="22" spans="1:20" ht="20.100000000000001" hidden="1" customHeight="1" x14ac:dyDescent="0.2">
      <c r="A22" s="229" t="str">
        <f>IF(Zusammenfassung!A107&lt;&gt;"",Zusammenfassung!A107,"")</f>
        <v>IV -2</v>
      </c>
      <c r="B22" s="167">
        <f>IF(Zusammenfassung!B107&lt;&gt;"",Zusammenfassung!B107,"")</f>
        <v>4</v>
      </c>
      <c r="C22" s="168">
        <f>IF(Zusammenfassung!C107&lt;&gt;"",Zusammenfassung!C107,"")</f>
        <v>2</v>
      </c>
      <c r="D22" s="226" t="str">
        <f>IF(Zusammenfassung!F107&lt;&gt;"",Zusammenfassung!F107,Zusammenfassung!D107)</f>
        <v>BK-Teilprojekt IV - AG 2</v>
      </c>
      <c r="E22" s="63">
        <f>IF(Zusammenfassung!H107&lt;&gt;"",Zusammenfassung!H107,"")</f>
        <v>0</v>
      </c>
      <c r="F22" s="63">
        <f>IF(Zusammenfassung!I107&lt;&gt;"",Zusammenfassung!I107,"")</f>
        <v>0</v>
      </c>
      <c r="T22" s="6"/>
    </row>
    <row r="23" spans="1:20" ht="20.100000000000001" hidden="1" customHeight="1" x14ac:dyDescent="0.2">
      <c r="A23" s="229" t="str">
        <f>IF(Zusammenfassung!A117&lt;&gt;"",Zusammenfassung!A117,"")</f>
        <v>V -2</v>
      </c>
      <c r="B23" s="167">
        <f>IF(Zusammenfassung!B117&lt;&gt;"",Zusammenfassung!B117,"")</f>
        <v>5</v>
      </c>
      <c r="C23" s="168">
        <f>IF(Zusammenfassung!C117&lt;&gt;"",Zusammenfassung!C117,"")</f>
        <v>2</v>
      </c>
      <c r="D23" s="226" t="str">
        <f>IF(Zusammenfassung!F117&lt;&gt;"",Zusammenfassung!F117,Zusammenfassung!D117)</f>
        <v>BK-Teilprojekt V - AG 2</v>
      </c>
      <c r="E23" s="63">
        <f>IF(Zusammenfassung!H117&lt;&gt;"",Zusammenfassung!H117,"")</f>
        <v>0</v>
      </c>
      <c r="F23" s="63">
        <f>IF(Zusammenfassung!I117&lt;&gt;"",Zusammenfassung!I117,"")</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Ve6/9/w4INbDqh5I4rBifeYCz+FbNdgXoOxO3ZJHzLcDuLYw7VLlCB/lulOYRLYv6OM2vUT1F0avw+4uTRBnOw==" saltValue="nZhA+/dfGEG5Wjgt7XOeAg=="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IF(Zusammenfassung!F125&lt;&gt;"",Zusammenfassung!F125,Zusammenfassung!D125)</f>
        <v>BK-Teilprojekt V - AG 10</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Zusammenfassung!$B$125</f>
        <v>5</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Zusammenfassung!$C$125</f>
        <v>10</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V - AG 10</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V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V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V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V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V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V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V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V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V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V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V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V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V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V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V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V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V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V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vRv4W9qysYJsy9LTNqb3+ijca2XL8zP/+dTy6izIFm1BckSaGbkydqCrn4AY5BMk7eIJTAheZNzgG0/yMLAeYA==" saltValue="MbXZXf83v8nFqJgG5i2G6w==" spinCount="100000" sheet="1" objects="1" scenarios="1" formatCells="0" formatRows="0" selectLockedCells="1" autoFilter="0"/>
  <mergeCells count="1">
    <mergeCell ref="O10:P10"/>
  </mergeCells>
  <conditionalFormatting sqref="J14:Q31">
    <cfRule type="expression" dxfId="16" priority="2" stopIfTrue="1">
      <formula>AND( $A14=4, $C14="ü" )</formula>
    </cfRule>
    <cfRule type="expression" dxfId="15" priority="11" stopIfTrue="1">
      <formula>AND( $A14=3, $C14="ü" )</formula>
    </cfRule>
  </conditionalFormatting>
  <conditionalFormatting sqref="J31:Q31">
    <cfRule type="expression" dxfId="14" priority="5" stopIfTrue="1">
      <formula>AND( $A31=1, $C31="T" )</formula>
    </cfRule>
    <cfRule type="expression" dxfId="13" priority="6" stopIfTrue="1">
      <formula>AND( $A31=4, $C31="ü" )</formula>
    </cfRule>
    <cfRule type="expression" dxfId="12" priority="7" stopIfTrue="1">
      <formula>AND( $A31=3, $C31="ü" )</formula>
    </cfRule>
    <cfRule type="expression" dxfId="11" priority="8" stopIfTrue="1">
      <formula>AND( $A31=2, $C31="Ü" )</formula>
    </cfRule>
  </conditionalFormatting>
  <conditionalFormatting sqref="J14:W31">
    <cfRule type="expression" dxfId="10" priority="1" stopIfTrue="1">
      <formula>AND( $A14=1, $C14="T" )</formula>
    </cfRule>
    <cfRule type="expression" dxfId="9" priority="12" stopIfTrue="1">
      <formula>AND( $A14=2, $C14="Ü" )</formula>
    </cfRule>
  </conditionalFormatting>
  <conditionalFormatting sqref="O14:O31">
    <cfRule type="expression" dxfId="8" priority="10" stopIfTrue="1">
      <formula>AND($O14&lt;&gt;"",$P14&lt;&gt;"")</formula>
    </cfRule>
  </conditionalFormatting>
  <conditionalFormatting sqref="O31">
    <cfRule type="expression" dxfId="7" priority="4" stopIfTrue="1">
      <formula>AND($O31&lt;&gt;"",$P31&lt;&gt;"")</formula>
    </cfRule>
  </conditionalFormatting>
  <conditionalFormatting sqref="P14:P31">
    <cfRule type="expression" dxfId="6" priority="9" stopIfTrue="1">
      <formula>$O14&lt;&gt;""</formula>
    </cfRule>
  </conditionalFormatting>
  <conditionalFormatting sqref="P31">
    <cfRule type="expression" dxfId="5" priority="3" stopIfTrue="1">
      <formula>$O31&lt;&gt;""</formula>
    </cfRule>
  </conditionalFormatting>
  <conditionalFormatting sqref="R14:W31">
    <cfRule type="expression" dxfId="4" priority="16" stopIfTrue="1">
      <formula>AND( $A14=3, $C14="ü" )</formula>
    </cfRule>
    <cfRule type="expression" dxfId="3" priority="17" stopIfTrue="1">
      <formula>AND( $A14=4, $C14="ü" )</formula>
    </cfRule>
  </conditionalFormatting>
  <conditionalFormatting sqref="T14:T31">
    <cfRule type="expression" dxfId="2" priority="15" stopIfTrue="1">
      <formula>AND($K14&lt;&gt;"",OR($O14&lt;&gt;"",$P14&lt;&gt;""))</formula>
    </cfRule>
  </conditionalFormatting>
  <conditionalFormatting sqref="U14:U31">
    <cfRule type="expression" dxfId="1" priority="19">
      <formula>$L14&lt;&gt;""</formula>
    </cfRule>
  </conditionalFormatting>
  <conditionalFormatting sqref="V14:V31">
    <cfRule type="expression" dxfId="0" priority="18">
      <formula>$L14=""</formula>
    </cfRule>
  </conditionalFormatting>
  <dataValidations count="2">
    <dataValidation type="list" allowBlank="1" showInputMessage="1" showErrorMessage="1" sqref="B14:B31" xr:uid="{36782C13-6D2A-4289-BC07-7C92302BB0A8}">
      <formula1>"B"</formula1>
    </dataValidation>
    <dataValidation type="list" allowBlank="1" showInputMessage="1" showErrorMessage="1" sqref="A14:A31" xr:uid="{ACA1EB4D-B8A1-462D-A10A-87B1C6D7EBE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3")</f>
        <v>Zusammenfassung AG 3</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IF(Zusammenfassung!A23&lt;&gt;"",Zusammenfassung!A23,"")</f>
        <v>I -3</v>
      </c>
      <c r="B12" s="165">
        <f>Zusammenfassung!B23</f>
        <v>1</v>
      </c>
      <c r="C12" s="166">
        <f>IF(Zusammenfassung!C23&lt;&gt;"",Zusammenfassung!C23,"")</f>
        <v>3</v>
      </c>
      <c r="D12" s="224" t="str">
        <f>IF(Zusammenfassung!$F23&lt;&gt;"",Zusammenfassung!$F23,Zusammenfassung!$D23)</f>
        <v>Investitionskosten - Auftraggeber 3</v>
      </c>
      <c r="E12" s="62">
        <f>IF(Zusammenfassung!$H23&lt;&gt;"",Zusammenfassung!$H23,"")</f>
        <v>0</v>
      </c>
      <c r="F12" s="62">
        <f>IF(Zusammenfassung!$I23&lt;&gt;"",Zusammenfassung!$I23,"")</f>
        <v>0</v>
      </c>
      <c r="T12" s="6"/>
    </row>
    <row r="13" spans="1:20" ht="20.100000000000001" customHeight="1" x14ac:dyDescent="0.2">
      <c r="A13" s="225" t="str">
        <f>IF(Zusammenfassung!A33&lt;&gt;"",Zusammenfassung!A33,"")</f>
        <v>II -3</v>
      </c>
      <c r="B13" s="167">
        <f>IF(Zusammenfassung!B33&lt;&gt;"",Zusammenfassung!B33,"")</f>
        <v>2</v>
      </c>
      <c r="C13" s="168">
        <f>IF(Zusammenfassung!C33&lt;&gt;"",Zusammenfassung!C33,"")</f>
        <v>3</v>
      </c>
      <c r="D13" s="226" t="str">
        <f>IF(Zusammenfassung!$F33&lt;&gt;"",Zusammenfassung!$F33,Zusammenfassung!$D33)</f>
        <v>IK-Teilprojekt II - AG 3</v>
      </c>
      <c r="E13" s="63">
        <f>IF(Zusammenfassung!$H33&lt;&gt;"",Zusammenfassung!$H33,"")</f>
        <v>0</v>
      </c>
      <c r="F13" s="63">
        <f>IF(Zusammenfassung!$I33&lt;&gt;"",Zusammenfassung!$I33,"")</f>
        <v>0</v>
      </c>
      <c r="T13" s="6"/>
    </row>
    <row r="14" spans="1:20" ht="20.100000000000001" customHeight="1" x14ac:dyDescent="0.2">
      <c r="A14" s="225" t="str">
        <f>IF(Zusammenfassung!A43&lt;&gt;"",Zusammenfassung!A43,"")</f>
        <v>III -3</v>
      </c>
      <c r="B14" s="167">
        <f>IF(Zusammenfassung!B43&lt;&gt;"",Zusammenfassung!B43,"")</f>
        <v>3</v>
      </c>
      <c r="C14" s="168">
        <f>IF(Zusammenfassung!C43&lt;&gt;"",Zusammenfassung!C43,"")</f>
        <v>3</v>
      </c>
      <c r="D14" s="226" t="str">
        <f>IF(Zusammenfassung!$F43&lt;&gt;"",Zusammenfassung!$F43,Zusammenfassung!$D43)</f>
        <v>IK-Teilprojekt III - AG 3</v>
      </c>
      <c r="E14" s="63">
        <f>IF(Zusammenfassung!$H43&lt;&gt;"",Zusammenfassung!$H43,"")</f>
        <v>0</v>
      </c>
      <c r="F14" s="63">
        <f>IF(Zusammenfassung!$I43&lt;&gt;"",Zusammenfassung!$I43,"")</f>
        <v>0</v>
      </c>
      <c r="T14" s="6"/>
    </row>
    <row r="15" spans="1:20" ht="20.100000000000001" customHeight="1" x14ac:dyDescent="0.2">
      <c r="A15" s="225" t="str">
        <f>IF(Zusammenfassung!A53&lt;&gt;"",Zusammenfassung!A53,"")</f>
        <v>IV -3</v>
      </c>
      <c r="B15" s="167">
        <f>IF(Zusammenfassung!B53&lt;&gt;"",Zusammenfassung!B53,"")</f>
        <v>4</v>
      </c>
      <c r="C15" s="168">
        <f>IF(Zusammenfassung!C53&lt;&gt;"",Zusammenfassung!C53,"")</f>
        <v>3</v>
      </c>
      <c r="D15" s="226" t="str">
        <f>IF(Zusammenfassung!$F53&lt;&gt;"",Zusammenfassung!$F53,Zusammenfassung!$D53)</f>
        <v>IK-Teilprojekt IV - AG 3</v>
      </c>
      <c r="E15" s="63">
        <f>IF(Zusammenfassung!$H53&lt;&gt;"",Zusammenfassung!$H53,"")</f>
        <v>0</v>
      </c>
      <c r="F15" s="63">
        <f>IF(Zusammenfassung!$I53&lt;&gt;"",Zusammenfassung!$I53,"")</f>
        <v>0</v>
      </c>
      <c r="T15" s="6"/>
    </row>
    <row r="16" spans="1:20" ht="20.100000000000001" customHeight="1" x14ac:dyDescent="0.2">
      <c r="A16" s="225" t="str">
        <f>IF(Zusammenfassung!A63&lt;&gt;"",Zusammenfassung!A63,"")</f>
        <v>V -3</v>
      </c>
      <c r="B16" s="167">
        <f>IF(Zusammenfassung!B63&lt;&gt;"",Zusammenfassung!B63,"")</f>
        <v>5</v>
      </c>
      <c r="C16" s="168">
        <f>IF(Zusammenfassung!C63&lt;&gt;"",Zusammenfassung!C63,"")</f>
        <v>3</v>
      </c>
      <c r="D16" s="227" t="str">
        <f>IF(Zusammenfassung!$F63&lt;&gt;"",Zusammenfassung!$F63,Zusammenfassung!$D63)</f>
        <v>IK-Teilprojekt V - AG 3</v>
      </c>
      <c r="E16" s="63">
        <f>IF(Zusammenfassung!$H63&lt;&gt;"",Zusammenfassung!$H63,"")</f>
        <v>0</v>
      </c>
      <c r="F16" s="63">
        <f>IF(Zusammenfassung!$I63&lt;&gt;"",Zusammenfassung!$I63,"")</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IF(Zusammenfassung!A78&lt;&gt;"",Zusammenfassung!A78,"")</f>
        <v>I -3</v>
      </c>
      <c r="B19" s="165">
        <f>IF(Zusammenfassung!B78&lt;&gt;"",Zusammenfassung!B78,"")</f>
        <v>1</v>
      </c>
      <c r="C19" s="166">
        <f>IF(Zusammenfassung!C78&lt;&gt;"",Zusammenfassung!C78,"")</f>
        <v>3</v>
      </c>
      <c r="D19" s="226" t="str">
        <f>IF(Zusammenfassung!$F78&lt;&gt;"",Zusammenfassung!$F78,Zusammenfassung!$D78)</f>
        <v>Betriebskosten - Auftraggeber 3</v>
      </c>
      <c r="E19" s="62">
        <f>IF(Zusammenfassung!H78&lt;&gt;"",Zusammenfassung!H78,"")</f>
        <v>0</v>
      </c>
      <c r="F19" s="62">
        <f>IF(Zusammenfassung!I78&lt;&gt;"",Zusammenfassung!I78,"")</f>
        <v>0</v>
      </c>
      <c r="T19" s="6"/>
    </row>
    <row r="20" spans="1:20" ht="20.100000000000001" customHeight="1" x14ac:dyDescent="0.2">
      <c r="A20" s="225" t="str">
        <f>IF(Zusammenfassung!A88&lt;&gt;"",Zusammenfassung!A88,"")</f>
        <v>II -3</v>
      </c>
      <c r="B20" s="167">
        <f>IF(Zusammenfassung!B88&lt;&gt;"",Zusammenfassung!B88,"")</f>
        <v>2</v>
      </c>
      <c r="C20" s="168">
        <f>IF(Zusammenfassung!C88&lt;&gt;"",Zusammenfassung!C88,"")</f>
        <v>3</v>
      </c>
      <c r="D20" s="226" t="str">
        <f>IF(Zusammenfassung!F88&lt;&gt;"",Zusammenfassung!F88,Zusammenfassung!D88)</f>
        <v>BK-Teilprojekt II - AG 3</v>
      </c>
      <c r="E20" s="63">
        <f>IF(Zusammenfassung!H88&lt;&gt;"",Zusammenfassung!H88,"")</f>
        <v>0</v>
      </c>
      <c r="F20" s="63">
        <f>IF(Zusammenfassung!I88&lt;&gt;"",Zusammenfassung!I88,"")</f>
        <v>0</v>
      </c>
      <c r="T20" s="6"/>
    </row>
    <row r="21" spans="1:20" ht="20.100000000000001" customHeight="1" x14ac:dyDescent="0.2">
      <c r="A21" s="229" t="str">
        <f>IF(Zusammenfassung!A98&lt;&gt;"",Zusammenfassung!A98,"")</f>
        <v>III -3</v>
      </c>
      <c r="B21" s="167">
        <f>IF(Zusammenfassung!B98&lt;&gt;"",Zusammenfassung!B98,"")</f>
        <v>3</v>
      </c>
      <c r="C21" s="168">
        <f>IF(Zusammenfassung!C98&lt;&gt;"",Zusammenfassung!C98,"")</f>
        <v>3</v>
      </c>
      <c r="D21" s="226" t="str">
        <f>IF(Zusammenfassung!F98&lt;&gt;"",Zusammenfassung!F98,Zusammenfassung!D98)</f>
        <v>BK-Teilprojekt III - AG 3</v>
      </c>
      <c r="E21" s="63">
        <f>IF(Zusammenfassung!H98&lt;&gt;"",Zusammenfassung!H98,"")</f>
        <v>0</v>
      </c>
      <c r="F21" s="63">
        <f>IF(Zusammenfassung!I98&lt;&gt;"",Zusammenfassung!I98,"")</f>
        <v>0</v>
      </c>
      <c r="T21" s="6"/>
    </row>
    <row r="22" spans="1:20" ht="20.100000000000001" customHeight="1" x14ac:dyDescent="0.2">
      <c r="A22" s="229" t="str">
        <f>IF(Zusammenfassung!A108&lt;&gt;"",Zusammenfassung!A108,"")</f>
        <v>IV -3</v>
      </c>
      <c r="B22" s="167">
        <f>IF(Zusammenfassung!B108&lt;&gt;"",Zusammenfassung!B108,"")</f>
        <v>4</v>
      </c>
      <c r="C22" s="168">
        <f>IF(Zusammenfassung!C108&lt;&gt;"",Zusammenfassung!C108,"")</f>
        <v>3</v>
      </c>
      <c r="D22" s="226" t="str">
        <f>IF(Zusammenfassung!F108&lt;&gt;"",Zusammenfassung!F108,Zusammenfassung!D108)</f>
        <v>BK-Teilprojekt IV - AG 3</v>
      </c>
      <c r="E22" s="63">
        <f>IF(Zusammenfassung!H108&lt;&gt;"",Zusammenfassung!H108,"")</f>
        <v>0</v>
      </c>
      <c r="F22" s="63">
        <f>IF(Zusammenfassung!I108&lt;&gt;"",Zusammenfassung!I108,"")</f>
        <v>0</v>
      </c>
      <c r="T22" s="6"/>
    </row>
    <row r="23" spans="1:20" ht="20.100000000000001" customHeight="1" x14ac:dyDescent="0.2">
      <c r="A23" s="229" t="str">
        <f>IF(Zusammenfassung!A118&lt;&gt;"",Zusammenfassung!A118,"")</f>
        <v>V -3</v>
      </c>
      <c r="B23" s="167">
        <f>IF(Zusammenfassung!B118&lt;&gt;"",Zusammenfassung!B118,"")</f>
        <v>5</v>
      </c>
      <c r="C23" s="168">
        <f>IF(Zusammenfassung!C118&lt;&gt;"",Zusammenfassung!C118,"")</f>
        <v>3</v>
      </c>
      <c r="D23" s="226" t="str">
        <f>IF(Zusammenfassung!F118&lt;&gt;"",Zusammenfassung!F118,Zusammenfassung!D118)</f>
        <v>BK-Teilprojekt V - AG 3</v>
      </c>
      <c r="E23" s="63">
        <f>IF(Zusammenfassung!H118&lt;&gt;"",Zusammenfassung!H118,"")</f>
        <v>0</v>
      </c>
      <c r="F23" s="63">
        <f>IF(Zusammenfassung!I118&lt;&gt;"",Zusammenfassung!I118,"")</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IR9J3zVm+bBaSQ0CVtm6Dy6NlhmPVcsth4tZh9cvxWuS9ZwfiMaEJQ43c2PuHicjVoTzXlho9NPHZSAFzSuRow==" saltValue="ZvlmGFrCSG9QL6uqrFuTLg=="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4")</f>
        <v>Zusammenfassung AG 4</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IF(Zusammenfassung!A24&lt;&gt;"",Zusammenfassung!A24,"")</f>
        <v>I -4</v>
      </c>
      <c r="B12" s="165">
        <f>Zusammenfassung!B24</f>
        <v>1</v>
      </c>
      <c r="C12" s="166">
        <f>IF(Zusammenfassung!C24&lt;&gt;"",Zusammenfassung!C24,"")</f>
        <v>4</v>
      </c>
      <c r="D12" s="224" t="str">
        <f>IF(Zusammenfassung!$F24&lt;&gt;"",Zusammenfassung!$F24,Zusammenfassung!$D24)</f>
        <v>Investitionskosten - Auftraggeber 4</v>
      </c>
      <c r="E12" s="62">
        <f>IF(Zusammenfassung!$H24&lt;&gt;"",Zusammenfassung!$H24,"")</f>
        <v>0</v>
      </c>
      <c r="F12" s="62">
        <f>IF(Zusammenfassung!$I24&lt;&gt;"",Zusammenfassung!$I24,"")</f>
        <v>0</v>
      </c>
      <c r="T12" s="6"/>
    </row>
    <row r="13" spans="1:20" ht="20.100000000000001" customHeight="1" x14ac:dyDescent="0.2">
      <c r="A13" s="225" t="str">
        <f>IF(Zusammenfassung!A34&lt;&gt;"",Zusammenfassung!A34,"")</f>
        <v>II -4</v>
      </c>
      <c r="B13" s="167">
        <f>IF(Zusammenfassung!B34&lt;&gt;"",Zusammenfassung!B34,"")</f>
        <v>2</v>
      </c>
      <c r="C13" s="168">
        <f>IF(Zusammenfassung!C34&lt;&gt;"",Zusammenfassung!C34,"")</f>
        <v>4</v>
      </c>
      <c r="D13" s="226" t="str">
        <f>IF(Zusammenfassung!$F34&lt;&gt;"",Zusammenfassung!$F34,Zusammenfassung!$D34)</f>
        <v>IK-Teilprojekt II - AG 4</v>
      </c>
      <c r="E13" s="63">
        <f>IF(Zusammenfassung!$H34&lt;&gt;"",Zusammenfassung!$H34,"")</f>
        <v>0</v>
      </c>
      <c r="F13" s="63">
        <f>IF(Zusammenfassung!$I34&lt;&gt;"",Zusammenfassung!$I34,"")</f>
        <v>0</v>
      </c>
      <c r="T13" s="6"/>
    </row>
    <row r="14" spans="1:20" ht="20.100000000000001" customHeight="1" x14ac:dyDescent="0.2">
      <c r="A14" s="225" t="str">
        <f>IF(Zusammenfassung!A44&lt;&gt;"",Zusammenfassung!A44,"")</f>
        <v>III -4</v>
      </c>
      <c r="B14" s="167">
        <f>IF(Zusammenfassung!B44&lt;&gt;"",Zusammenfassung!B44,"")</f>
        <v>3</v>
      </c>
      <c r="C14" s="168">
        <f>IF(Zusammenfassung!C44&lt;&gt;"",Zusammenfassung!C44,"")</f>
        <v>4</v>
      </c>
      <c r="D14" s="226" t="str">
        <f>IF(Zusammenfassung!$F44&lt;&gt;"",Zusammenfassung!$F44,Zusammenfassung!$D44)</f>
        <v>IK-Teilprojekt III - AG 4</v>
      </c>
      <c r="E14" s="63">
        <f>IF(Zusammenfassung!$H44&lt;&gt;"",Zusammenfassung!$H44,"")</f>
        <v>0</v>
      </c>
      <c r="F14" s="63">
        <f>IF(Zusammenfassung!$I44&lt;&gt;"",Zusammenfassung!$I44,"")</f>
        <v>0</v>
      </c>
      <c r="T14" s="6"/>
    </row>
    <row r="15" spans="1:20" ht="20.100000000000001" customHeight="1" x14ac:dyDescent="0.2">
      <c r="A15" s="225" t="str">
        <f>IF(Zusammenfassung!A54&lt;&gt;"",Zusammenfassung!A54,"")</f>
        <v>IV -4</v>
      </c>
      <c r="B15" s="167">
        <f>IF(Zusammenfassung!B54&lt;&gt;"",Zusammenfassung!B54,"")</f>
        <v>4</v>
      </c>
      <c r="C15" s="168">
        <f>IF(Zusammenfassung!C54&lt;&gt;"",Zusammenfassung!C54,"")</f>
        <v>4</v>
      </c>
      <c r="D15" s="226" t="str">
        <f>IF(Zusammenfassung!$F54&lt;&gt;"",Zusammenfassung!$F54,Zusammenfassung!$D54)</f>
        <v>IK-Teilprojekt IV - AG 4</v>
      </c>
      <c r="E15" s="63">
        <f>IF(Zusammenfassung!$H54&lt;&gt;"",Zusammenfassung!$H54,"")</f>
        <v>0</v>
      </c>
      <c r="F15" s="63">
        <f>IF(Zusammenfassung!$I54&lt;&gt;"",Zusammenfassung!$I54,"")</f>
        <v>0</v>
      </c>
      <c r="T15" s="6"/>
    </row>
    <row r="16" spans="1:20" ht="20.100000000000001" customHeight="1" x14ac:dyDescent="0.2">
      <c r="A16" s="225" t="str">
        <f>IF(Zusammenfassung!A64&lt;&gt;"",Zusammenfassung!A64,"")</f>
        <v>V -4</v>
      </c>
      <c r="B16" s="167">
        <f>IF(Zusammenfassung!B64&lt;&gt;"",Zusammenfassung!B64,"")</f>
        <v>5</v>
      </c>
      <c r="C16" s="168">
        <f>IF(Zusammenfassung!C64&lt;&gt;"",Zusammenfassung!C64,"")</f>
        <v>4</v>
      </c>
      <c r="D16" s="227" t="str">
        <f>IF(Zusammenfassung!$F64&lt;&gt;"",Zusammenfassung!$F64,Zusammenfassung!$D64)</f>
        <v>IK-Teilprojekt V - AG 4</v>
      </c>
      <c r="E16" s="63">
        <f>IF(Zusammenfassung!$H64&lt;&gt;"",Zusammenfassung!$H64,"")</f>
        <v>0</v>
      </c>
      <c r="F16" s="63">
        <f>IF(Zusammenfassung!$I64&lt;&gt;"",Zusammenfassung!$I64,"")</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IF(Zusammenfassung!A79&lt;&gt;"",Zusammenfassung!A79,"")</f>
        <v>I -4</v>
      </c>
      <c r="B19" s="165">
        <f>IF(Zusammenfassung!B79&lt;&gt;"",Zusammenfassung!B79,"")</f>
        <v>1</v>
      </c>
      <c r="C19" s="166">
        <f>IF(Zusammenfassung!C79&lt;&gt;"",Zusammenfassung!C79,"")</f>
        <v>4</v>
      </c>
      <c r="D19" s="226" t="str">
        <f>IF(Zusammenfassung!$F79&lt;&gt;"",Zusammenfassung!$F79,Zusammenfassung!$D79)</f>
        <v>Betriebskosten - Auftraggeber 4</v>
      </c>
      <c r="E19" s="62">
        <f>IF(Zusammenfassung!H79&lt;&gt;"",Zusammenfassung!H79,"")</f>
        <v>0</v>
      </c>
      <c r="F19" s="62">
        <f>IF(Zusammenfassung!I79&lt;&gt;"",Zusammenfassung!I79,"")</f>
        <v>0</v>
      </c>
      <c r="T19" s="6"/>
    </row>
    <row r="20" spans="1:20" ht="20.100000000000001" customHeight="1" x14ac:dyDescent="0.2">
      <c r="A20" s="225" t="str">
        <f>IF(Zusammenfassung!A89&lt;&gt;"",Zusammenfassung!A89,"")</f>
        <v>II -4</v>
      </c>
      <c r="B20" s="167">
        <f>IF(Zusammenfassung!B89&lt;&gt;"",Zusammenfassung!B89,"")</f>
        <v>2</v>
      </c>
      <c r="C20" s="168">
        <f>IF(Zusammenfassung!C89&lt;&gt;"",Zusammenfassung!C89,"")</f>
        <v>4</v>
      </c>
      <c r="D20" s="226" t="str">
        <f>IF(Zusammenfassung!F89&lt;&gt;"",Zusammenfassung!F89,Zusammenfassung!D89)</f>
        <v>BK-Teilprojekt II - AG 4</v>
      </c>
      <c r="E20" s="63">
        <f>IF(Zusammenfassung!H89&lt;&gt;"",Zusammenfassung!H89,"")</f>
        <v>0</v>
      </c>
      <c r="F20" s="63">
        <f>IF(Zusammenfassung!I89&lt;&gt;"",Zusammenfassung!I89,"")</f>
        <v>0</v>
      </c>
      <c r="T20" s="6"/>
    </row>
    <row r="21" spans="1:20" ht="20.100000000000001" customHeight="1" x14ac:dyDescent="0.2">
      <c r="A21" s="229" t="str">
        <f>IF(Zusammenfassung!A99&lt;&gt;"",Zusammenfassung!A99,"")</f>
        <v>III -4</v>
      </c>
      <c r="B21" s="167">
        <f>IF(Zusammenfassung!B99&lt;&gt;"",Zusammenfassung!B99,"")</f>
        <v>3</v>
      </c>
      <c r="C21" s="168">
        <f>IF(Zusammenfassung!C99&lt;&gt;"",Zusammenfassung!C99,"")</f>
        <v>4</v>
      </c>
      <c r="D21" s="226" t="str">
        <f>IF(Zusammenfassung!F99&lt;&gt;"",Zusammenfassung!F99,Zusammenfassung!D99)</f>
        <v>BK-Teilprojekt III - AG 4</v>
      </c>
      <c r="E21" s="63">
        <f>IF(Zusammenfassung!H99&lt;&gt;"",Zusammenfassung!H99,"")</f>
        <v>0</v>
      </c>
      <c r="F21" s="63">
        <f>IF(Zusammenfassung!I99&lt;&gt;"",Zusammenfassung!I99,"")</f>
        <v>0</v>
      </c>
      <c r="T21" s="6"/>
    </row>
    <row r="22" spans="1:20" ht="20.100000000000001" customHeight="1" x14ac:dyDescent="0.2">
      <c r="A22" s="229" t="str">
        <f>IF(Zusammenfassung!A109&lt;&gt;"",Zusammenfassung!A109,"")</f>
        <v>IV -4</v>
      </c>
      <c r="B22" s="167">
        <f>IF(Zusammenfassung!B109&lt;&gt;"",Zusammenfassung!B109,"")</f>
        <v>4</v>
      </c>
      <c r="C22" s="168">
        <f>IF(Zusammenfassung!C109&lt;&gt;"",Zusammenfassung!C109,"")</f>
        <v>4</v>
      </c>
      <c r="D22" s="226" t="str">
        <f>IF(Zusammenfassung!F109&lt;&gt;"",Zusammenfassung!F109,Zusammenfassung!D109)</f>
        <v>BK-Teilprojekt IV - AG 4</v>
      </c>
      <c r="E22" s="63">
        <f>IF(Zusammenfassung!H109&lt;&gt;"",Zusammenfassung!H109,"")</f>
        <v>0</v>
      </c>
      <c r="F22" s="63">
        <f>IF(Zusammenfassung!I109&lt;&gt;"",Zusammenfassung!I109,"")</f>
        <v>0</v>
      </c>
      <c r="T22" s="6"/>
    </row>
    <row r="23" spans="1:20" ht="20.100000000000001" customHeight="1" x14ac:dyDescent="0.2">
      <c r="A23" s="229" t="str">
        <f>IF(Zusammenfassung!A119&lt;&gt;"",Zusammenfassung!A119,"")</f>
        <v>V -4</v>
      </c>
      <c r="B23" s="167">
        <f>IF(Zusammenfassung!B119&lt;&gt;"",Zusammenfassung!B119,"")</f>
        <v>5</v>
      </c>
      <c r="C23" s="168">
        <f>IF(Zusammenfassung!C119&lt;&gt;"",Zusammenfassung!C119,"")</f>
        <v>4</v>
      </c>
      <c r="D23" s="226" t="str">
        <f>IF(Zusammenfassung!F119&lt;&gt;"",Zusammenfassung!F119,Zusammenfassung!D119)</f>
        <v>BK-Teilprojekt V - AG 4</v>
      </c>
      <c r="E23" s="63">
        <f>IF(Zusammenfassung!H119&lt;&gt;"",Zusammenfassung!H119,"")</f>
        <v>0</v>
      </c>
      <c r="F23" s="63">
        <f>IF(Zusammenfassung!I119&lt;&gt;"",Zusammenfassung!I119,"")</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J23RE6npyns79Y1OBiJQGSwMfPRCGKvGPP1F/+DQ97Bl6nGu8q6ztHJQiQGkkymM9qwYOZvz+iDSVxG+CbFo6g==" saltValue="tWcSgTUlmBX148yERJxfw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5")</f>
        <v>Zusammenfassung AG 5</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IF(Zusammenfassung!A25&lt;&gt;"",Zusammenfassung!A25,"")</f>
        <v>I -5</v>
      </c>
      <c r="B12" s="165">
        <f>Zusammenfassung!B25</f>
        <v>1</v>
      </c>
      <c r="C12" s="166">
        <f>IF(Zusammenfassung!C25&lt;&gt;"",Zusammenfassung!C25,"")</f>
        <v>5</v>
      </c>
      <c r="D12" s="224" t="str">
        <f>IF(Zusammenfassung!$F25&lt;&gt;"",Zusammenfassung!$F25,Zusammenfassung!$D25)</f>
        <v>Investitionskosten - Auftraggeber 5</v>
      </c>
      <c r="E12" s="62">
        <f>IF(Zusammenfassung!$H25&lt;&gt;"",Zusammenfassung!$H25,"")</f>
        <v>0</v>
      </c>
      <c r="F12" s="62">
        <f>IF(Zusammenfassung!$I25&lt;&gt;"",Zusammenfassung!$I25,"")</f>
        <v>0</v>
      </c>
      <c r="T12" s="6"/>
    </row>
    <row r="13" spans="1:20" ht="20.100000000000001" customHeight="1" x14ac:dyDescent="0.2">
      <c r="A13" s="225" t="str">
        <f>IF(Zusammenfassung!A35&lt;&gt;"",Zusammenfassung!A35,"")</f>
        <v>II -5</v>
      </c>
      <c r="B13" s="167">
        <f>IF(Zusammenfassung!B35&lt;&gt;"",Zusammenfassung!B35,"")</f>
        <v>2</v>
      </c>
      <c r="C13" s="168">
        <f>IF(Zusammenfassung!C35&lt;&gt;"",Zusammenfassung!C35,"")</f>
        <v>5</v>
      </c>
      <c r="D13" s="226" t="str">
        <f>IF(Zusammenfassung!$F35&lt;&gt;"",Zusammenfassung!$F35,Zusammenfassung!$D35)</f>
        <v>IK-Teilprojekt II - AG 5</v>
      </c>
      <c r="E13" s="63">
        <f>IF(Zusammenfassung!$H35&lt;&gt;"",Zusammenfassung!$H35,"")</f>
        <v>0</v>
      </c>
      <c r="F13" s="63">
        <f>IF(Zusammenfassung!$I35&lt;&gt;"",Zusammenfassung!$I35,"")</f>
        <v>0</v>
      </c>
      <c r="T13" s="6"/>
    </row>
    <row r="14" spans="1:20" ht="20.100000000000001" customHeight="1" x14ac:dyDescent="0.2">
      <c r="A14" s="225" t="str">
        <f>IF(Zusammenfassung!A45&lt;&gt;"",Zusammenfassung!A45,"")</f>
        <v>III -5</v>
      </c>
      <c r="B14" s="167">
        <f>IF(Zusammenfassung!B45&lt;&gt;"",Zusammenfassung!B45,"")</f>
        <v>3</v>
      </c>
      <c r="C14" s="168">
        <f>IF(Zusammenfassung!C45&lt;&gt;"",Zusammenfassung!C45,"")</f>
        <v>5</v>
      </c>
      <c r="D14" s="226" t="str">
        <f>IF(Zusammenfassung!$F45&lt;&gt;"",Zusammenfassung!$F45,Zusammenfassung!$D45)</f>
        <v>IK-Teilprojekt III - AG 5</v>
      </c>
      <c r="E14" s="63">
        <f>IF(Zusammenfassung!$H45&lt;&gt;"",Zusammenfassung!$H45,"")</f>
        <v>0</v>
      </c>
      <c r="F14" s="63">
        <f>IF(Zusammenfassung!$I45&lt;&gt;"",Zusammenfassung!$I45,"")</f>
        <v>0</v>
      </c>
      <c r="T14" s="6"/>
    </row>
    <row r="15" spans="1:20" ht="20.100000000000001" customHeight="1" x14ac:dyDescent="0.2">
      <c r="A15" s="225" t="str">
        <f>IF(Zusammenfassung!A55&lt;&gt;"",Zusammenfassung!A55,"")</f>
        <v>IV -5</v>
      </c>
      <c r="B15" s="167">
        <f>IF(Zusammenfassung!B55&lt;&gt;"",Zusammenfassung!B55,"")</f>
        <v>4</v>
      </c>
      <c r="C15" s="168">
        <f>IF(Zusammenfassung!C55&lt;&gt;"",Zusammenfassung!C55,"")</f>
        <v>5</v>
      </c>
      <c r="D15" s="226" t="str">
        <f>IF(Zusammenfassung!$F55&lt;&gt;"",Zusammenfassung!$F55,Zusammenfassung!$D55)</f>
        <v>IK-Teilprojekt IV - AG 5</v>
      </c>
      <c r="E15" s="63">
        <f>IF(Zusammenfassung!$H55&lt;&gt;"",Zusammenfassung!$H55,"")</f>
        <v>0</v>
      </c>
      <c r="F15" s="63">
        <f>IF(Zusammenfassung!$I55&lt;&gt;"",Zusammenfassung!$I55,"")</f>
        <v>0</v>
      </c>
      <c r="T15" s="6"/>
    </row>
    <row r="16" spans="1:20" ht="20.100000000000001" customHeight="1" x14ac:dyDescent="0.2">
      <c r="A16" s="225" t="str">
        <f>IF(Zusammenfassung!A65&lt;&gt;"",Zusammenfassung!A65,"")</f>
        <v>V -5</v>
      </c>
      <c r="B16" s="167">
        <f>IF(Zusammenfassung!B65&lt;&gt;"",Zusammenfassung!B65,"")</f>
        <v>5</v>
      </c>
      <c r="C16" s="168">
        <f>IF(Zusammenfassung!C65&lt;&gt;"",Zusammenfassung!C65,"")</f>
        <v>5</v>
      </c>
      <c r="D16" s="227" t="str">
        <f>IF(Zusammenfassung!$F65&lt;&gt;"",Zusammenfassung!$F65,Zusammenfassung!$D65)</f>
        <v>IK-Teilprojekt V - AG 5</v>
      </c>
      <c r="E16" s="63">
        <f>IF(Zusammenfassung!$H65&lt;&gt;"",Zusammenfassung!$H65,"")</f>
        <v>0</v>
      </c>
      <c r="F16" s="63">
        <f>IF(Zusammenfassung!$I65&lt;&gt;"",Zusammenfassung!$I65,"")</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IF(Zusammenfassung!A80&lt;&gt;"",Zusammenfassung!A80,"")</f>
        <v>I -5</v>
      </c>
      <c r="B19" s="165">
        <f>IF(Zusammenfassung!B80&lt;&gt;"",Zusammenfassung!B80,"")</f>
        <v>1</v>
      </c>
      <c r="C19" s="166">
        <f>IF(Zusammenfassung!C80&lt;&gt;"",Zusammenfassung!C80,"")</f>
        <v>5</v>
      </c>
      <c r="D19" s="226" t="str">
        <f>IF(Zusammenfassung!$F80&lt;&gt;"",Zusammenfassung!$F80,Zusammenfassung!$D80)</f>
        <v>Betriebskosten - Auftraggeber 5</v>
      </c>
      <c r="E19" s="62">
        <f>IF(Zusammenfassung!H80&lt;&gt;"",Zusammenfassung!H80,"")</f>
        <v>0</v>
      </c>
      <c r="F19" s="62">
        <f>IF(Zusammenfassung!I80&lt;&gt;"",Zusammenfassung!I80,"")</f>
        <v>0</v>
      </c>
      <c r="T19" s="6"/>
    </row>
    <row r="20" spans="1:20" ht="20.100000000000001" customHeight="1" x14ac:dyDescent="0.2">
      <c r="A20" s="225" t="str">
        <f>IF(Zusammenfassung!A90&lt;&gt;"",Zusammenfassung!A90,"")</f>
        <v>II -5</v>
      </c>
      <c r="B20" s="167">
        <f>IF(Zusammenfassung!B90&lt;&gt;"",Zusammenfassung!B90,"")</f>
        <v>2</v>
      </c>
      <c r="C20" s="168">
        <f>IF(Zusammenfassung!C90&lt;&gt;"",Zusammenfassung!C90,"")</f>
        <v>5</v>
      </c>
      <c r="D20" s="226" t="str">
        <f>IF(Zusammenfassung!F90&lt;&gt;"",Zusammenfassung!F90,Zusammenfassung!D90)</f>
        <v>BK-Teilprojekt II - AG 5</v>
      </c>
      <c r="E20" s="63">
        <f>IF(Zusammenfassung!H90&lt;&gt;"",Zusammenfassung!H90,"")</f>
        <v>0</v>
      </c>
      <c r="F20" s="63">
        <f>IF(Zusammenfassung!I90&lt;&gt;"",Zusammenfassung!I90,"")</f>
        <v>0</v>
      </c>
      <c r="T20" s="6"/>
    </row>
    <row r="21" spans="1:20" ht="20.100000000000001" customHeight="1" x14ac:dyDescent="0.2">
      <c r="A21" s="229" t="str">
        <f>IF(Zusammenfassung!A100&lt;&gt;"",Zusammenfassung!A100,"")</f>
        <v>III -5</v>
      </c>
      <c r="B21" s="167">
        <f>IF(Zusammenfassung!B100&lt;&gt;"",Zusammenfassung!B100,"")</f>
        <v>3</v>
      </c>
      <c r="C21" s="168">
        <f>IF(Zusammenfassung!C100&lt;&gt;"",Zusammenfassung!C100,"")</f>
        <v>5</v>
      </c>
      <c r="D21" s="226" t="str">
        <f>IF(Zusammenfassung!F100&lt;&gt;"",Zusammenfassung!F100,Zusammenfassung!D100)</f>
        <v>BK-Teilprojekt III - AG 5</v>
      </c>
      <c r="E21" s="63">
        <f>IF(Zusammenfassung!H100&lt;&gt;"",Zusammenfassung!H100,"")</f>
        <v>0</v>
      </c>
      <c r="F21" s="63">
        <f>IF(Zusammenfassung!I100&lt;&gt;"",Zusammenfassung!I100,"")</f>
        <v>0</v>
      </c>
      <c r="T21" s="6"/>
    </row>
    <row r="22" spans="1:20" ht="20.100000000000001" customHeight="1" x14ac:dyDescent="0.2">
      <c r="A22" s="229" t="str">
        <f>IF(Zusammenfassung!A110&lt;&gt;"",Zusammenfassung!A110,"")</f>
        <v>IV -5</v>
      </c>
      <c r="B22" s="167">
        <f>IF(Zusammenfassung!B110&lt;&gt;"",Zusammenfassung!B110,"")</f>
        <v>4</v>
      </c>
      <c r="C22" s="168">
        <f>IF(Zusammenfassung!C110&lt;&gt;"",Zusammenfassung!C110,"")</f>
        <v>5</v>
      </c>
      <c r="D22" s="226" t="str">
        <f>IF(Zusammenfassung!F110&lt;&gt;"",Zusammenfassung!F110,Zusammenfassung!D110)</f>
        <v>BK-Teilprojekt IV - AG 5</v>
      </c>
      <c r="E22" s="63">
        <f>IF(Zusammenfassung!H110&lt;&gt;"",Zusammenfassung!H110,"")</f>
        <v>0</v>
      </c>
      <c r="F22" s="63">
        <f>IF(Zusammenfassung!I110&lt;&gt;"",Zusammenfassung!I110,"")</f>
        <v>0</v>
      </c>
      <c r="T22" s="6"/>
    </row>
    <row r="23" spans="1:20" ht="20.100000000000001" customHeight="1" x14ac:dyDescent="0.2">
      <c r="A23" s="229" t="str">
        <f>IF(Zusammenfassung!A120&lt;&gt;"",Zusammenfassung!A120,"")</f>
        <v>V -5</v>
      </c>
      <c r="B23" s="167">
        <f>IF(Zusammenfassung!B120&lt;&gt;"",Zusammenfassung!B120,"")</f>
        <v>5</v>
      </c>
      <c r="C23" s="168">
        <f>IF(Zusammenfassung!C120&lt;&gt;"",Zusammenfassung!C120,"")</f>
        <v>5</v>
      </c>
      <c r="D23" s="226" t="str">
        <f>IF(Zusammenfassung!F120&lt;&gt;"",Zusammenfassung!F120,Zusammenfassung!D120)</f>
        <v>BK-Teilprojekt V - AG 5</v>
      </c>
      <c r="E23" s="63">
        <f>IF(Zusammenfassung!H120&lt;&gt;"",Zusammenfassung!H120,"")</f>
        <v>0</v>
      </c>
      <c r="F23" s="63">
        <f>IF(Zusammenfassung!I120&lt;&gt;"",Zusammenfassung!I120,"")</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vZqpSj2bbDTLpY6MVKR/OBw3KwosBI23EQeZ1cJ0xxAUgxhJ6G4Jtk/VWf0zKM/0Xa43WkZnIVOWqBbC3m4KTA==" saltValue="clTJY03HeAqHMHm9YhJa2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6")</f>
        <v>Zusammenfassung AG 6</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IF(Zusammenfassung!A26&lt;&gt;"",Zusammenfassung!A26,"")</f>
        <v>I -6</v>
      </c>
      <c r="B12" s="165">
        <f>Zusammenfassung!B26</f>
        <v>1</v>
      </c>
      <c r="C12" s="166">
        <f>IF(Zusammenfassung!C26&lt;&gt;"",Zusammenfassung!C26,"")</f>
        <v>6</v>
      </c>
      <c r="D12" s="224" t="str">
        <f>IF(Zusammenfassung!$F26&lt;&gt;"",Zusammenfassung!$F26,Zusammenfassung!$D26)</f>
        <v>Investitionskosten - Auftraggeber 6</v>
      </c>
      <c r="E12" s="62">
        <f>IF(Zusammenfassung!$H26&lt;&gt;"",Zusammenfassung!$H26,"")</f>
        <v>0</v>
      </c>
      <c r="F12" s="62">
        <f>IF(Zusammenfassung!$I26&lt;&gt;"",Zusammenfassung!$I26,"")</f>
        <v>0</v>
      </c>
      <c r="T12" s="6"/>
    </row>
    <row r="13" spans="1:20" ht="20.100000000000001" customHeight="1" x14ac:dyDescent="0.2">
      <c r="A13" s="225" t="str">
        <f>IF(Zusammenfassung!A36&lt;&gt;"",Zusammenfassung!A36,"")</f>
        <v>II -6</v>
      </c>
      <c r="B13" s="167">
        <f>IF(Zusammenfassung!B36&lt;&gt;"",Zusammenfassung!B36,"")</f>
        <v>2</v>
      </c>
      <c r="C13" s="168">
        <f>IF(Zusammenfassung!C36&lt;&gt;"",Zusammenfassung!C36,"")</f>
        <v>6</v>
      </c>
      <c r="D13" s="226" t="str">
        <f>IF(Zusammenfassung!$F36&lt;&gt;"",Zusammenfassung!$F36,Zusammenfassung!$D36)</f>
        <v>IK-Teilprojekt II - AG 6</v>
      </c>
      <c r="E13" s="63">
        <f>IF(Zusammenfassung!$H36&lt;&gt;"",Zusammenfassung!$H36,"")</f>
        <v>0</v>
      </c>
      <c r="F13" s="63">
        <f>IF(Zusammenfassung!$I36&lt;&gt;"",Zusammenfassung!$I36,"")</f>
        <v>0</v>
      </c>
      <c r="T13" s="6"/>
    </row>
    <row r="14" spans="1:20" ht="20.100000000000001" customHeight="1" x14ac:dyDescent="0.2">
      <c r="A14" s="225" t="str">
        <f>IF(Zusammenfassung!A46&lt;&gt;"",Zusammenfassung!A46,"")</f>
        <v>III -6</v>
      </c>
      <c r="B14" s="167">
        <f>IF(Zusammenfassung!B46&lt;&gt;"",Zusammenfassung!B46,"")</f>
        <v>3</v>
      </c>
      <c r="C14" s="168">
        <f>IF(Zusammenfassung!C46&lt;&gt;"",Zusammenfassung!C46,"")</f>
        <v>6</v>
      </c>
      <c r="D14" s="226" t="str">
        <f>IF(Zusammenfassung!$F46&lt;&gt;"",Zusammenfassung!$F46,Zusammenfassung!$D46)</f>
        <v>IK-Teilprojekt III - AG 6</v>
      </c>
      <c r="E14" s="63">
        <f>IF(Zusammenfassung!$H46&lt;&gt;"",Zusammenfassung!$H46,"")</f>
        <v>0</v>
      </c>
      <c r="F14" s="63">
        <f>IF(Zusammenfassung!$I46&lt;&gt;"",Zusammenfassung!$I46,"")</f>
        <v>0</v>
      </c>
      <c r="T14" s="6"/>
    </row>
    <row r="15" spans="1:20" ht="20.100000000000001" customHeight="1" x14ac:dyDescent="0.2">
      <c r="A15" s="225" t="str">
        <f>IF(Zusammenfassung!A56&lt;&gt;"",Zusammenfassung!A56,"")</f>
        <v>IV -6</v>
      </c>
      <c r="B15" s="167">
        <f>IF(Zusammenfassung!B56&lt;&gt;"",Zusammenfassung!B56,"")</f>
        <v>4</v>
      </c>
      <c r="C15" s="168">
        <f>IF(Zusammenfassung!C56&lt;&gt;"",Zusammenfassung!C56,"")</f>
        <v>6</v>
      </c>
      <c r="D15" s="226" t="str">
        <f>IF(Zusammenfassung!$F56&lt;&gt;"",Zusammenfassung!$F56,Zusammenfassung!$D56)</f>
        <v>IK-Teilprojekt IV - AG 6</v>
      </c>
      <c r="E15" s="63">
        <f>IF(Zusammenfassung!$H56&lt;&gt;"",Zusammenfassung!$H56,"")</f>
        <v>0</v>
      </c>
      <c r="F15" s="63">
        <f>IF(Zusammenfassung!$I56&lt;&gt;"",Zusammenfassung!$I56,"")</f>
        <v>0</v>
      </c>
      <c r="T15" s="6"/>
    </row>
    <row r="16" spans="1:20" ht="20.100000000000001" customHeight="1" x14ac:dyDescent="0.2">
      <c r="A16" s="225" t="str">
        <f>IF(Zusammenfassung!A66&lt;&gt;"",Zusammenfassung!A66,"")</f>
        <v>V -6</v>
      </c>
      <c r="B16" s="167">
        <f>IF(Zusammenfassung!B66&lt;&gt;"",Zusammenfassung!B66,"")</f>
        <v>5</v>
      </c>
      <c r="C16" s="168">
        <f>IF(Zusammenfassung!C66&lt;&gt;"",Zusammenfassung!C66,"")</f>
        <v>6</v>
      </c>
      <c r="D16" s="227" t="str">
        <f>IF(Zusammenfassung!$F66&lt;&gt;"",Zusammenfassung!$F66,Zusammenfassung!$D66)</f>
        <v>IK-Teilprojekt V - AG 6</v>
      </c>
      <c r="E16" s="63">
        <f>IF(Zusammenfassung!$H66&lt;&gt;"",Zusammenfassung!$H66,"")</f>
        <v>0</v>
      </c>
      <c r="F16" s="63">
        <f>IF(Zusammenfassung!$I66&lt;&gt;"",Zusammenfassung!$I66,"")</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IF(Zusammenfassung!A81&lt;&gt;"",Zusammenfassung!A81,"")</f>
        <v>I -6</v>
      </c>
      <c r="B19" s="165">
        <f>IF(Zusammenfassung!B81&lt;&gt;"",Zusammenfassung!B81,"")</f>
        <v>1</v>
      </c>
      <c r="C19" s="166">
        <f>IF(Zusammenfassung!C81&lt;&gt;"",Zusammenfassung!C81,"")</f>
        <v>6</v>
      </c>
      <c r="D19" s="226" t="str">
        <f>IF(Zusammenfassung!$F81&lt;&gt;"",Zusammenfassung!$F81,Zusammenfassung!$D81)</f>
        <v>Betriebskosten - Auftraggeber 6</v>
      </c>
      <c r="E19" s="62">
        <f>IF(Zusammenfassung!H81&lt;&gt;"",Zusammenfassung!H81,"")</f>
        <v>0</v>
      </c>
      <c r="F19" s="62">
        <f>IF(Zusammenfassung!I81&lt;&gt;"",Zusammenfassung!I81,"")</f>
        <v>0</v>
      </c>
      <c r="T19" s="6"/>
    </row>
    <row r="20" spans="1:20" ht="20.100000000000001" customHeight="1" x14ac:dyDescent="0.2">
      <c r="A20" s="225" t="str">
        <f>IF(Zusammenfassung!A91&lt;&gt;"",Zusammenfassung!A91,"")</f>
        <v>II -6</v>
      </c>
      <c r="B20" s="167">
        <f>IF(Zusammenfassung!B91&lt;&gt;"",Zusammenfassung!B91,"")</f>
        <v>2</v>
      </c>
      <c r="C20" s="168">
        <f>IF(Zusammenfassung!C91&lt;&gt;"",Zusammenfassung!C91,"")</f>
        <v>6</v>
      </c>
      <c r="D20" s="226" t="str">
        <f>IF(Zusammenfassung!F91&lt;&gt;"",Zusammenfassung!F91,Zusammenfassung!D91)</f>
        <v>BK-Teilprojekt II - AG 6</v>
      </c>
      <c r="E20" s="63">
        <f>IF(Zusammenfassung!H91&lt;&gt;"",Zusammenfassung!H91,"")</f>
        <v>0</v>
      </c>
      <c r="F20" s="63">
        <f>IF(Zusammenfassung!I91&lt;&gt;"",Zusammenfassung!I91,"")</f>
        <v>0</v>
      </c>
      <c r="T20" s="6"/>
    </row>
    <row r="21" spans="1:20" ht="20.100000000000001" customHeight="1" x14ac:dyDescent="0.2">
      <c r="A21" s="229" t="str">
        <f>IF(Zusammenfassung!A101&lt;&gt;"",Zusammenfassung!A101,"")</f>
        <v>III -6</v>
      </c>
      <c r="B21" s="167">
        <f>IF(Zusammenfassung!B101&lt;&gt;"",Zusammenfassung!B101,"")</f>
        <v>3</v>
      </c>
      <c r="C21" s="168">
        <f>IF(Zusammenfassung!C101&lt;&gt;"",Zusammenfassung!C101,"")</f>
        <v>6</v>
      </c>
      <c r="D21" s="226" t="str">
        <f>IF(Zusammenfassung!F101&lt;&gt;"",Zusammenfassung!F101,Zusammenfassung!D101)</f>
        <v>BK-Teilprojekt III - AG 6</v>
      </c>
      <c r="E21" s="63">
        <f>IF(Zusammenfassung!H101&lt;&gt;"",Zusammenfassung!H101,"")</f>
        <v>0</v>
      </c>
      <c r="F21" s="63">
        <f>IF(Zusammenfassung!I101&lt;&gt;"",Zusammenfassung!I101,"")</f>
        <v>0</v>
      </c>
      <c r="T21" s="6"/>
    </row>
    <row r="22" spans="1:20" ht="20.100000000000001" customHeight="1" x14ac:dyDescent="0.2">
      <c r="A22" s="229" t="str">
        <f>IF(Zusammenfassung!A111&lt;&gt;"",Zusammenfassung!A111,"")</f>
        <v>IV -6</v>
      </c>
      <c r="B22" s="167">
        <f>IF(Zusammenfassung!B111&lt;&gt;"",Zusammenfassung!B111,"")</f>
        <v>4</v>
      </c>
      <c r="C22" s="168">
        <f>IF(Zusammenfassung!C111&lt;&gt;"",Zusammenfassung!C111,"")</f>
        <v>6</v>
      </c>
      <c r="D22" s="226" t="str">
        <f>IF(Zusammenfassung!F111&lt;&gt;"",Zusammenfassung!F111,Zusammenfassung!D111)</f>
        <v>BK-Teilprojekt IV - AG 6</v>
      </c>
      <c r="E22" s="63">
        <f>IF(Zusammenfassung!H111&lt;&gt;"",Zusammenfassung!H111,"")</f>
        <v>0</v>
      </c>
      <c r="F22" s="63">
        <f>IF(Zusammenfassung!I111&lt;&gt;"",Zusammenfassung!I111,"")</f>
        <v>0</v>
      </c>
      <c r="T22" s="6"/>
    </row>
    <row r="23" spans="1:20" ht="20.100000000000001" customHeight="1" x14ac:dyDescent="0.2">
      <c r="A23" s="229" t="str">
        <f>IF(Zusammenfassung!A121&lt;&gt;"",Zusammenfassung!A121,"")</f>
        <v>V -6</v>
      </c>
      <c r="B23" s="167">
        <f>IF(Zusammenfassung!B121&lt;&gt;"",Zusammenfassung!B121,"")</f>
        <v>5</v>
      </c>
      <c r="C23" s="168">
        <f>IF(Zusammenfassung!C121&lt;&gt;"",Zusammenfassung!C121,"")</f>
        <v>6</v>
      </c>
      <c r="D23" s="226" t="str">
        <f>IF(Zusammenfassung!F121&lt;&gt;"",Zusammenfassung!F121,Zusammenfassung!D121)</f>
        <v>BK-Teilprojekt V - AG 6</v>
      </c>
      <c r="E23" s="63">
        <f>IF(Zusammenfassung!H121&lt;&gt;"",Zusammenfassung!H121,"")</f>
        <v>0</v>
      </c>
      <c r="F23" s="63">
        <f>IF(Zusammenfassung!I121&lt;&gt;"",Zusammenfassung!I121,"")</f>
        <v>0</v>
      </c>
      <c r="T23" s="6"/>
    </row>
    <row r="24" spans="1:20" ht="12.75" x14ac:dyDescent="0.2">
      <c r="A24" s="6"/>
      <c r="B24" s="10"/>
    </row>
    <row r="25" spans="1:20" ht="12.75" x14ac:dyDescent="0.2">
      <c r="A25" s="6"/>
      <c r="B25"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LeK7mhlcQgg4lO9wjkuPLgEGt85jadnQ9RLyxUWh1wiKhjHc4B5RoOEkjpWI0rhLq1vOkYiabcEj9WES6n8IEg==" saltValue="j82EUGSfy0XZaXcj8YhxcA=="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7")</f>
        <v>Zusammenfassung AG 7</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IF(Zusammenfassung!A27&lt;&gt;"",Zusammenfassung!A27,"")</f>
        <v>I -7</v>
      </c>
      <c r="B12" s="165">
        <f>Zusammenfassung!B27</f>
        <v>1</v>
      </c>
      <c r="C12" s="166">
        <f>IF(Zusammenfassung!C27&lt;&gt;"",Zusammenfassung!C27,"")</f>
        <v>7</v>
      </c>
      <c r="D12" s="224" t="str">
        <f>IF(Zusammenfassung!$F27&lt;&gt;"",Zusammenfassung!$F27,Zusammenfassung!$D27)</f>
        <v>Investitionskosten - Auftraggeber 7</v>
      </c>
      <c r="E12" s="62">
        <f>IF(Zusammenfassung!$H27&lt;&gt;"",Zusammenfassung!$H27,"")</f>
        <v>0</v>
      </c>
      <c r="F12" s="62">
        <f>IF(Zusammenfassung!$I27&lt;&gt;"",Zusammenfassung!$I27,"")</f>
        <v>0</v>
      </c>
      <c r="T12" s="6"/>
    </row>
    <row r="13" spans="1:20" ht="20.100000000000001" customHeight="1" x14ac:dyDescent="0.2">
      <c r="A13" s="225" t="str">
        <f>IF(Zusammenfassung!A37&lt;&gt;"",Zusammenfassung!A37,"")</f>
        <v>II -7</v>
      </c>
      <c r="B13" s="167">
        <f>IF(Zusammenfassung!B37&lt;&gt;"",Zusammenfassung!B37,"")</f>
        <v>2</v>
      </c>
      <c r="C13" s="168">
        <f>IF(Zusammenfassung!C37&lt;&gt;"",Zusammenfassung!C37,"")</f>
        <v>7</v>
      </c>
      <c r="D13" s="226" t="str">
        <f>IF(Zusammenfassung!$F37&lt;&gt;"",Zusammenfassung!$F37,Zusammenfassung!$D37)</f>
        <v>IK-Teilprojekt II - AG 7</v>
      </c>
      <c r="E13" s="63">
        <f>IF(Zusammenfassung!$H37&lt;&gt;"",Zusammenfassung!$H37,"")</f>
        <v>0</v>
      </c>
      <c r="F13" s="63">
        <f>IF(Zusammenfassung!$I37&lt;&gt;"",Zusammenfassung!$I37,"")</f>
        <v>0</v>
      </c>
      <c r="T13" s="6"/>
    </row>
    <row r="14" spans="1:20" ht="20.100000000000001" customHeight="1" x14ac:dyDescent="0.2">
      <c r="A14" s="225" t="str">
        <f>IF(Zusammenfassung!A47&lt;&gt;"",Zusammenfassung!A47,"")</f>
        <v>III -7</v>
      </c>
      <c r="B14" s="167">
        <f>IF(Zusammenfassung!B47&lt;&gt;"",Zusammenfassung!B47,"")</f>
        <v>3</v>
      </c>
      <c r="C14" s="168">
        <f>IF(Zusammenfassung!C47&lt;&gt;"",Zusammenfassung!C47,"")</f>
        <v>7</v>
      </c>
      <c r="D14" s="226" t="str">
        <f>IF(Zusammenfassung!$F47&lt;&gt;"",Zusammenfassung!$F47,Zusammenfassung!$D47)</f>
        <v>IK-Teilprojekt III - AG 7</v>
      </c>
      <c r="E14" s="63">
        <f>IF(Zusammenfassung!$H47&lt;&gt;"",Zusammenfassung!$H47,"")</f>
        <v>0</v>
      </c>
      <c r="F14" s="63">
        <f>IF(Zusammenfassung!$I47&lt;&gt;"",Zusammenfassung!$I47,"")</f>
        <v>0</v>
      </c>
      <c r="T14" s="6"/>
    </row>
    <row r="15" spans="1:20" ht="20.100000000000001" customHeight="1" x14ac:dyDescent="0.2">
      <c r="A15" s="225" t="str">
        <f>IF(Zusammenfassung!A57&lt;&gt;"",Zusammenfassung!A57,"")</f>
        <v>IV -7</v>
      </c>
      <c r="B15" s="167">
        <f>IF(Zusammenfassung!B57&lt;&gt;"",Zusammenfassung!B57,"")</f>
        <v>4</v>
      </c>
      <c r="C15" s="168">
        <f>IF(Zusammenfassung!C57&lt;&gt;"",Zusammenfassung!C57,"")</f>
        <v>7</v>
      </c>
      <c r="D15" s="226" t="str">
        <f>IF(Zusammenfassung!$F57&lt;&gt;"",Zusammenfassung!$F57,Zusammenfassung!$D57)</f>
        <v>IK-Teilprojekt IV - AG 7</v>
      </c>
      <c r="E15" s="63">
        <f>IF(Zusammenfassung!$H57&lt;&gt;"",Zusammenfassung!$H57,"")</f>
        <v>0</v>
      </c>
      <c r="F15" s="63">
        <f>IF(Zusammenfassung!$I57&lt;&gt;"",Zusammenfassung!$I57,"")</f>
        <v>0</v>
      </c>
      <c r="T15" s="6"/>
    </row>
    <row r="16" spans="1:20" ht="20.100000000000001" customHeight="1" x14ac:dyDescent="0.2">
      <c r="A16" s="225" t="str">
        <f>IF(Zusammenfassung!A67&lt;&gt;"",Zusammenfassung!A67,"")</f>
        <v>V -7</v>
      </c>
      <c r="B16" s="167">
        <f>IF(Zusammenfassung!B67&lt;&gt;"",Zusammenfassung!B67,"")</f>
        <v>5</v>
      </c>
      <c r="C16" s="168">
        <f>IF(Zusammenfassung!C67&lt;&gt;"",Zusammenfassung!C67,"")</f>
        <v>7</v>
      </c>
      <c r="D16" s="227" t="str">
        <f>IF(Zusammenfassung!$F67&lt;&gt;"",Zusammenfassung!$F67,Zusammenfassung!$D67)</f>
        <v>IK-Teilprojekt V - AG 7</v>
      </c>
      <c r="E16" s="63">
        <f>IF(Zusammenfassung!$H67&lt;&gt;"",Zusammenfassung!$H67,"")</f>
        <v>0</v>
      </c>
      <c r="F16" s="63">
        <f>IF(Zusammenfassung!$I67&lt;&gt;"",Zusammenfassung!$I67,"")</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IF(Zusammenfassung!A82&lt;&gt;"",Zusammenfassung!A82,"")</f>
        <v>I -7</v>
      </c>
      <c r="B19" s="165">
        <f>IF(Zusammenfassung!B82&lt;&gt;"",Zusammenfassung!B82,"")</f>
        <v>1</v>
      </c>
      <c r="C19" s="166">
        <f>IF(Zusammenfassung!C82&lt;&gt;"",Zusammenfassung!C82,"")</f>
        <v>7</v>
      </c>
      <c r="D19" s="226" t="str">
        <f>IF(Zusammenfassung!$F82&lt;&gt;"",Zusammenfassung!$F82,Zusammenfassung!$D82)</f>
        <v>Betriebskosten - Auftraggeber 7</v>
      </c>
      <c r="E19" s="62">
        <f>IF(Zusammenfassung!H82&lt;&gt;"",Zusammenfassung!H82,"")</f>
        <v>0</v>
      </c>
      <c r="F19" s="62">
        <f>IF(Zusammenfassung!I82&lt;&gt;"",Zusammenfassung!I82,"")</f>
        <v>0</v>
      </c>
      <c r="T19" s="6"/>
    </row>
    <row r="20" spans="1:20" ht="20.100000000000001" customHeight="1" x14ac:dyDescent="0.2">
      <c r="A20" s="225" t="str">
        <f>IF(Zusammenfassung!A92&lt;&gt;"",Zusammenfassung!A92,"")</f>
        <v>II -7</v>
      </c>
      <c r="B20" s="167">
        <f>IF(Zusammenfassung!B92&lt;&gt;"",Zusammenfassung!B92,"")</f>
        <v>2</v>
      </c>
      <c r="C20" s="168">
        <f>IF(Zusammenfassung!C92&lt;&gt;"",Zusammenfassung!C92,"")</f>
        <v>7</v>
      </c>
      <c r="D20" s="226" t="str">
        <f>IF(Zusammenfassung!F92&lt;&gt;"",Zusammenfassung!F92,Zusammenfassung!D92)</f>
        <v>BK-Teilprojekt II - AG 7</v>
      </c>
      <c r="E20" s="63">
        <f>IF(Zusammenfassung!H92&lt;&gt;"",Zusammenfassung!H92,"")</f>
        <v>0</v>
      </c>
      <c r="F20" s="63">
        <f>IF(Zusammenfassung!I92&lt;&gt;"",Zusammenfassung!I92,"")</f>
        <v>0</v>
      </c>
      <c r="T20" s="6"/>
    </row>
    <row r="21" spans="1:20" ht="20.100000000000001" customHeight="1" x14ac:dyDescent="0.2">
      <c r="A21" s="229" t="str">
        <f>IF(Zusammenfassung!A102&lt;&gt;"",Zusammenfassung!A102,"")</f>
        <v>III -7</v>
      </c>
      <c r="B21" s="167">
        <f>IF(Zusammenfassung!B102&lt;&gt;"",Zusammenfassung!B102,"")</f>
        <v>3</v>
      </c>
      <c r="C21" s="168">
        <f>IF(Zusammenfassung!C102&lt;&gt;"",Zusammenfassung!C102,"")</f>
        <v>7</v>
      </c>
      <c r="D21" s="226" t="str">
        <f>IF(Zusammenfassung!F102&lt;&gt;"",Zusammenfassung!F102,Zusammenfassung!D102)</f>
        <v>BK-Teilprojekt III - AG 7</v>
      </c>
      <c r="E21" s="63">
        <f>IF(Zusammenfassung!H102&lt;&gt;"",Zusammenfassung!H102,"")</f>
        <v>0</v>
      </c>
      <c r="F21" s="63">
        <f>IF(Zusammenfassung!I102&lt;&gt;"",Zusammenfassung!I102,"")</f>
        <v>0</v>
      </c>
      <c r="T21" s="6"/>
    </row>
    <row r="22" spans="1:20" ht="20.100000000000001" customHeight="1" x14ac:dyDescent="0.2">
      <c r="A22" s="229" t="str">
        <f>IF(Zusammenfassung!A112&lt;&gt;"",Zusammenfassung!A112,"")</f>
        <v>IV -7</v>
      </c>
      <c r="B22" s="167">
        <f>IF(Zusammenfassung!B112&lt;&gt;"",Zusammenfassung!B112,"")</f>
        <v>4</v>
      </c>
      <c r="C22" s="168">
        <f>IF(Zusammenfassung!C112&lt;&gt;"",Zusammenfassung!C112,"")</f>
        <v>7</v>
      </c>
      <c r="D22" s="226" t="str">
        <f>IF(Zusammenfassung!F112&lt;&gt;"",Zusammenfassung!F112,Zusammenfassung!D112)</f>
        <v>BK-Teilprojekt IV - AG 7</v>
      </c>
      <c r="E22" s="63">
        <f>IF(Zusammenfassung!H112&lt;&gt;"",Zusammenfassung!H112,"")</f>
        <v>0</v>
      </c>
      <c r="F22" s="63">
        <f>IF(Zusammenfassung!I112&lt;&gt;"",Zusammenfassung!I112,"")</f>
        <v>0</v>
      </c>
      <c r="T22" s="6"/>
    </row>
    <row r="23" spans="1:20" ht="20.100000000000001" customHeight="1" x14ac:dyDescent="0.2">
      <c r="A23" s="229" t="str">
        <f>IF(Zusammenfassung!A122&lt;&gt;"",Zusammenfassung!A122,"")</f>
        <v>V -7</v>
      </c>
      <c r="B23" s="167">
        <f>IF(Zusammenfassung!B122&lt;&gt;"",Zusammenfassung!B122,"")</f>
        <v>5</v>
      </c>
      <c r="C23" s="168">
        <f>IF(Zusammenfassung!C122&lt;&gt;"",Zusammenfassung!C122,"")</f>
        <v>7</v>
      </c>
      <c r="D23" s="226" t="str">
        <f>IF(Zusammenfassung!F122&lt;&gt;"",Zusammenfassung!F122,Zusammenfassung!D122)</f>
        <v>BK-Teilprojekt V - AG 7</v>
      </c>
      <c r="E23" s="63">
        <f>IF(Zusammenfassung!H122&lt;&gt;"",Zusammenfassung!H122,"")</f>
        <v>0</v>
      </c>
      <c r="F23" s="63">
        <f>IF(Zusammenfassung!I122&lt;&gt;"",Zusammenfassung!I122,"")</f>
        <v>0</v>
      </c>
      <c r="T23" s="6"/>
    </row>
    <row r="24" spans="1:20" ht="12.75" x14ac:dyDescent="0.2">
      <c r="A24" s="6"/>
      <c r="B24" s="10"/>
    </row>
    <row r="25" spans="1:20" ht="12.75" x14ac:dyDescent="0.2">
      <c r="A25" s="6"/>
      <c r="B25"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D/EJy+ygLIWIMm+Y25GRG5sbTaW/RFHWpBNegIAtkj23QpUuQnnP61XRAmj7DvEpyQNkQYn3TNOwLGsWeWDjwA==" saltValue="AWoEjx5qH1y+enERNbWL7g=="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8")</f>
        <v>Zusammenfassung AG 8</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IF(Zusammenfassung!A28&lt;&gt;"",Zusammenfassung!A28,"")</f>
        <v>I -8</v>
      </c>
      <c r="B12" s="165">
        <f>Zusammenfassung!B28</f>
        <v>1</v>
      </c>
      <c r="C12" s="166">
        <f>IF(Zusammenfassung!C28&lt;&gt;"",Zusammenfassung!C28,"")</f>
        <v>8</v>
      </c>
      <c r="D12" s="224" t="str">
        <f>IF(Zusammenfassung!$F28&lt;&gt;"",Zusammenfassung!$F28,Zusammenfassung!$D28)</f>
        <v>Investitionskosten - Auftraggeber 8</v>
      </c>
      <c r="E12" s="62">
        <f>IF(Zusammenfassung!$H28&lt;&gt;"",Zusammenfassung!$H28,"")</f>
        <v>0</v>
      </c>
      <c r="F12" s="62">
        <f>IF(Zusammenfassung!$I28&lt;&gt;"",Zusammenfassung!$I28,"")</f>
        <v>0</v>
      </c>
      <c r="T12" s="6"/>
    </row>
    <row r="13" spans="1:20" ht="20.100000000000001" customHeight="1" x14ac:dyDescent="0.2">
      <c r="A13" s="225" t="str">
        <f>IF(Zusammenfassung!A38&lt;&gt;"",Zusammenfassung!A38,"")</f>
        <v>II -8</v>
      </c>
      <c r="B13" s="167">
        <f>IF(Zusammenfassung!B38&lt;&gt;"",Zusammenfassung!B38,"")</f>
        <v>2</v>
      </c>
      <c r="C13" s="168">
        <f>IF(Zusammenfassung!C38&lt;&gt;"",Zusammenfassung!C38,"")</f>
        <v>8</v>
      </c>
      <c r="D13" s="226" t="str">
        <f>IF(Zusammenfassung!$F38&lt;&gt;"",Zusammenfassung!$F38,Zusammenfassung!$D38)</f>
        <v>IK-Teilprojekt II - AG 8</v>
      </c>
      <c r="E13" s="63">
        <f>IF(Zusammenfassung!$H38&lt;&gt;"",Zusammenfassung!$H38,"")</f>
        <v>0</v>
      </c>
      <c r="F13" s="63">
        <f>IF(Zusammenfassung!$I38&lt;&gt;"",Zusammenfassung!$I38,"")</f>
        <v>0</v>
      </c>
      <c r="T13" s="6"/>
    </row>
    <row r="14" spans="1:20" ht="20.100000000000001" customHeight="1" x14ac:dyDescent="0.2">
      <c r="A14" s="225" t="str">
        <f>IF(Zusammenfassung!A48&lt;&gt;"",Zusammenfassung!A48,"")</f>
        <v>III -8</v>
      </c>
      <c r="B14" s="167">
        <f>IF(Zusammenfassung!B48&lt;&gt;"",Zusammenfassung!B48,"")</f>
        <v>3</v>
      </c>
      <c r="C14" s="168">
        <f>IF(Zusammenfassung!C48&lt;&gt;"",Zusammenfassung!C48,"")</f>
        <v>8</v>
      </c>
      <c r="D14" s="226" t="str">
        <f>IF(Zusammenfassung!$F48&lt;&gt;"",Zusammenfassung!$F48,Zusammenfassung!$D48)</f>
        <v>IK-Teilprojekt III - AG 8</v>
      </c>
      <c r="E14" s="63">
        <f>IF(Zusammenfassung!$H48&lt;&gt;"",Zusammenfassung!$H48,"")</f>
        <v>0</v>
      </c>
      <c r="F14" s="63">
        <f>IF(Zusammenfassung!$I48&lt;&gt;"",Zusammenfassung!$I48,"")</f>
        <v>0</v>
      </c>
      <c r="T14" s="6"/>
    </row>
    <row r="15" spans="1:20" ht="20.100000000000001" customHeight="1" x14ac:dyDescent="0.2">
      <c r="A15" s="225" t="str">
        <f>IF(Zusammenfassung!A58&lt;&gt;"",Zusammenfassung!A58,"")</f>
        <v>IV -8</v>
      </c>
      <c r="B15" s="167">
        <f>IF(Zusammenfassung!B58&lt;&gt;"",Zusammenfassung!B58,"")</f>
        <v>4</v>
      </c>
      <c r="C15" s="168">
        <f>IF(Zusammenfassung!C58&lt;&gt;"",Zusammenfassung!C58,"")</f>
        <v>8</v>
      </c>
      <c r="D15" s="226" t="str">
        <f>IF(Zusammenfassung!$F58&lt;&gt;"",Zusammenfassung!$F58,Zusammenfassung!$D58)</f>
        <v>IK-Teilprojekt IV - AG 8</v>
      </c>
      <c r="E15" s="63">
        <f>IF(Zusammenfassung!$H58&lt;&gt;"",Zusammenfassung!$H58,"")</f>
        <v>0</v>
      </c>
      <c r="F15" s="63">
        <f>IF(Zusammenfassung!$I58&lt;&gt;"",Zusammenfassung!$I58,"")</f>
        <v>0</v>
      </c>
      <c r="T15" s="6"/>
    </row>
    <row r="16" spans="1:20" ht="20.100000000000001" customHeight="1" x14ac:dyDescent="0.2">
      <c r="A16" s="225" t="str">
        <f>IF(Zusammenfassung!A68&lt;&gt;"",Zusammenfassung!A68,"")</f>
        <v>V -8</v>
      </c>
      <c r="B16" s="167">
        <f>IF(Zusammenfassung!B68&lt;&gt;"",Zusammenfassung!B68,"")</f>
        <v>5</v>
      </c>
      <c r="C16" s="168">
        <f>IF(Zusammenfassung!C68&lt;&gt;"",Zusammenfassung!C68,"")</f>
        <v>8</v>
      </c>
      <c r="D16" s="227" t="str">
        <f>IF(Zusammenfassung!$F68&lt;&gt;"",Zusammenfassung!$F68,Zusammenfassung!$D68)</f>
        <v>IK-Teilprojekt V - AG 8</v>
      </c>
      <c r="E16" s="63">
        <f>IF(Zusammenfassung!$H68&lt;&gt;"",Zusammenfassung!$H68,"")</f>
        <v>0</v>
      </c>
      <c r="F16" s="63">
        <f>IF(Zusammenfassung!$I68&lt;&gt;"",Zusammenfassung!$I68,"")</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IF(Zusammenfassung!A83&lt;&gt;"",Zusammenfassung!A83,"")</f>
        <v>I -8</v>
      </c>
      <c r="B19" s="165">
        <f>IF(Zusammenfassung!B83&lt;&gt;"",Zusammenfassung!B83,"")</f>
        <v>1</v>
      </c>
      <c r="C19" s="166">
        <f>IF(Zusammenfassung!C83&lt;&gt;"",Zusammenfassung!C83,"")</f>
        <v>8</v>
      </c>
      <c r="D19" s="226" t="str">
        <f>IF(Zusammenfassung!$F83&lt;&gt;"",Zusammenfassung!$F83,Zusammenfassung!$D83)</f>
        <v>Betriebskosten - Auftraggeber 8</v>
      </c>
      <c r="E19" s="62">
        <f>IF(Zusammenfassung!H83&lt;&gt;"",Zusammenfassung!H83,"")</f>
        <v>0</v>
      </c>
      <c r="F19" s="62">
        <f>IF(Zusammenfassung!I83&lt;&gt;"",Zusammenfassung!I83,"")</f>
        <v>0</v>
      </c>
      <c r="T19" s="6"/>
    </row>
    <row r="20" spans="1:20" ht="20.100000000000001" customHeight="1" x14ac:dyDescent="0.2">
      <c r="A20" s="225" t="str">
        <f>IF(Zusammenfassung!A93&lt;&gt;"",Zusammenfassung!A93,"")</f>
        <v>II -8</v>
      </c>
      <c r="B20" s="167">
        <f>IF(Zusammenfassung!B93&lt;&gt;"",Zusammenfassung!B93,"")</f>
        <v>2</v>
      </c>
      <c r="C20" s="168">
        <f>IF(Zusammenfassung!C93&lt;&gt;"",Zusammenfassung!C93,"")</f>
        <v>8</v>
      </c>
      <c r="D20" s="226" t="str">
        <f>IF(Zusammenfassung!F93&lt;&gt;"",Zusammenfassung!F93,Zusammenfassung!D93)</f>
        <v>BK-Teilprojekt II - AG 8</v>
      </c>
      <c r="E20" s="63">
        <f>IF(Zusammenfassung!H93&lt;&gt;"",Zusammenfassung!H93,"")</f>
        <v>0</v>
      </c>
      <c r="F20" s="63">
        <f>IF(Zusammenfassung!I93&lt;&gt;"",Zusammenfassung!I93,"")</f>
        <v>0</v>
      </c>
      <c r="T20" s="6"/>
    </row>
    <row r="21" spans="1:20" ht="20.100000000000001" customHeight="1" x14ac:dyDescent="0.2">
      <c r="A21" s="229" t="str">
        <f>IF(Zusammenfassung!A103&lt;&gt;"",Zusammenfassung!A103,"")</f>
        <v>III -8</v>
      </c>
      <c r="B21" s="167">
        <f>IF(Zusammenfassung!B103&lt;&gt;"",Zusammenfassung!B103,"")</f>
        <v>3</v>
      </c>
      <c r="C21" s="168">
        <f>IF(Zusammenfassung!C103&lt;&gt;"",Zusammenfassung!C103,"")</f>
        <v>8</v>
      </c>
      <c r="D21" s="226" t="str">
        <f>IF(Zusammenfassung!F103&lt;&gt;"",Zusammenfassung!F103,Zusammenfassung!D103)</f>
        <v>BK-Teilprojekt III - AG 8</v>
      </c>
      <c r="E21" s="63">
        <f>IF(Zusammenfassung!H103&lt;&gt;"",Zusammenfassung!H103,"")</f>
        <v>0</v>
      </c>
      <c r="F21" s="63">
        <f>IF(Zusammenfassung!I103&lt;&gt;"",Zusammenfassung!I103,"")</f>
        <v>0</v>
      </c>
      <c r="T21" s="6"/>
    </row>
    <row r="22" spans="1:20" ht="20.100000000000001" customHeight="1" x14ac:dyDescent="0.2">
      <c r="A22" s="229" t="str">
        <f>IF(Zusammenfassung!A113&lt;&gt;"",Zusammenfassung!A113,"")</f>
        <v>IV -8</v>
      </c>
      <c r="B22" s="167">
        <f>IF(Zusammenfassung!B113&lt;&gt;"",Zusammenfassung!B113,"")</f>
        <v>4</v>
      </c>
      <c r="C22" s="168">
        <f>IF(Zusammenfassung!C113&lt;&gt;"",Zusammenfassung!C113,"")</f>
        <v>8</v>
      </c>
      <c r="D22" s="226" t="str">
        <f>IF(Zusammenfassung!F113&lt;&gt;"",Zusammenfassung!F113,Zusammenfassung!D113)</f>
        <v>BK-Teilprojekt IV - AG 8</v>
      </c>
      <c r="E22" s="63">
        <f>IF(Zusammenfassung!H113&lt;&gt;"",Zusammenfassung!H113,"")</f>
        <v>0</v>
      </c>
      <c r="F22" s="63">
        <f>IF(Zusammenfassung!I113&lt;&gt;"",Zusammenfassung!I113,"")</f>
        <v>0</v>
      </c>
      <c r="T22" s="6"/>
    </row>
    <row r="23" spans="1:20" ht="20.100000000000001" customHeight="1" x14ac:dyDescent="0.2">
      <c r="A23" s="229" t="str">
        <f>IF(Zusammenfassung!A123&lt;&gt;"",Zusammenfassung!A123,"")</f>
        <v>V -8</v>
      </c>
      <c r="B23" s="167">
        <f>IF(Zusammenfassung!B123&lt;&gt;"",Zusammenfassung!B123,"")</f>
        <v>5</v>
      </c>
      <c r="C23" s="168">
        <f>IF(Zusammenfassung!C123&lt;&gt;"",Zusammenfassung!C123,"")</f>
        <v>8</v>
      </c>
      <c r="D23" s="226" t="str">
        <f>IF(Zusammenfassung!F123&lt;&gt;"",Zusammenfassung!F123,Zusammenfassung!D123)</f>
        <v>BK-Teilprojekt V - AG 8</v>
      </c>
      <c r="E23" s="63">
        <f>IF(Zusammenfassung!H123&lt;&gt;"",Zusammenfassung!H123,"")</f>
        <v>0</v>
      </c>
      <c r="F23" s="63">
        <f>IF(Zusammenfassung!I123&lt;&gt;"",Zusammenfassung!I123,"")</f>
        <v>0</v>
      </c>
      <c r="T23" s="6"/>
    </row>
    <row r="24" spans="1:20" ht="12.75" x14ac:dyDescent="0.2">
      <c r="A24" s="6"/>
      <c r="B24" s="10"/>
    </row>
    <row r="25" spans="1:20" ht="12.75" x14ac:dyDescent="0.2">
      <c r="A25" s="6"/>
      <c r="B25"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LGLlmPIjfAenr22CKJdaegVlqU4yX1MicRbhn+jtf+gYnwlV3/qS9JeGf4XIBkLK+Vc4HfBa5TgOoF+o/fo+QA==" saltValue="8EvQ6yXKRUyO0MCRGJ/gow=="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9")</f>
        <v>Zusammenfassung AG 9</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IF(Zusammenfassung!A29&lt;&gt;"",Zusammenfassung!A29,"")</f>
        <v>I -9</v>
      </c>
      <c r="B12" s="165">
        <f>Zusammenfassung!B29</f>
        <v>1</v>
      </c>
      <c r="C12" s="166">
        <f>IF(Zusammenfassung!C29&lt;&gt;"",Zusammenfassung!C29,"")</f>
        <v>9</v>
      </c>
      <c r="D12" s="224" t="str">
        <f>IF(Zusammenfassung!$F29&lt;&gt;"",Zusammenfassung!$F29,Zusammenfassung!$D29)</f>
        <v>Investitionskosten - Auftraggeber 9</v>
      </c>
      <c r="E12" s="62">
        <f>IF(Zusammenfassung!$H29&lt;&gt;"",Zusammenfassung!$H29,"")</f>
        <v>0</v>
      </c>
      <c r="F12" s="62">
        <f>IF(Zusammenfassung!$I29&lt;&gt;"",Zusammenfassung!$I29,"")</f>
        <v>0</v>
      </c>
      <c r="T12" s="6"/>
    </row>
    <row r="13" spans="1:20" ht="20.100000000000001" customHeight="1" x14ac:dyDescent="0.2">
      <c r="A13" s="225" t="str">
        <f>IF(Zusammenfassung!A39&lt;&gt;"",Zusammenfassung!A39,"")</f>
        <v>II -9</v>
      </c>
      <c r="B13" s="167">
        <f>IF(Zusammenfassung!B39&lt;&gt;"",Zusammenfassung!B39,"")</f>
        <v>2</v>
      </c>
      <c r="C13" s="168">
        <f>IF(Zusammenfassung!C39&lt;&gt;"",Zusammenfassung!C39,"")</f>
        <v>9</v>
      </c>
      <c r="D13" s="226" t="str">
        <f>IF(Zusammenfassung!$F39&lt;&gt;"",Zusammenfassung!$F39,Zusammenfassung!$D39)</f>
        <v>IK-Teilprojekt II - AG 9</v>
      </c>
      <c r="E13" s="63">
        <f>IF(Zusammenfassung!$H39&lt;&gt;"",Zusammenfassung!$H39,"")</f>
        <v>0</v>
      </c>
      <c r="F13" s="63">
        <f>IF(Zusammenfassung!$I39&lt;&gt;"",Zusammenfassung!$I39,"")</f>
        <v>0</v>
      </c>
      <c r="T13" s="6"/>
    </row>
    <row r="14" spans="1:20" ht="20.100000000000001" customHeight="1" x14ac:dyDescent="0.2">
      <c r="A14" s="225" t="str">
        <f>IF(Zusammenfassung!A49&lt;&gt;"",Zusammenfassung!A49,"")</f>
        <v>III -9</v>
      </c>
      <c r="B14" s="167">
        <f>IF(Zusammenfassung!B49&lt;&gt;"",Zusammenfassung!B49,"")</f>
        <v>3</v>
      </c>
      <c r="C14" s="168">
        <f>IF(Zusammenfassung!C49&lt;&gt;"",Zusammenfassung!C49,"")</f>
        <v>9</v>
      </c>
      <c r="D14" s="226" t="str">
        <f>IF(Zusammenfassung!$F49&lt;&gt;"",Zusammenfassung!$F49,Zusammenfassung!$D49)</f>
        <v>IK-Teilprojekt III - AG 9</v>
      </c>
      <c r="E14" s="63">
        <f>IF(Zusammenfassung!$H49&lt;&gt;"",Zusammenfassung!$H49,"")</f>
        <v>0</v>
      </c>
      <c r="F14" s="63">
        <f>IF(Zusammenfassung!$I49&lt;&gt;"",Zusammenfassung!$I49,"")</f>
        <v>0</v>
      </c>
      <c r="T14" s="6"/>
    </row>
    <row r="15" spans="1:20" ht="20.100000000000001" customHeight="1" x14ac:dyDescent="0.2">
      <c r="A15" s="225" t="str">
        <f>IF(Zusammenfassung!A59&lt;&gt;"",Zusammenfassung!A59,"")</f>
        <v>IV -9</v>
      </c>
      <c r="B15" s="167">
        <f>IF(Zusammenfassung!B59&lt;&gt;"",Zusammenfassung!B59,"")</f>
        <v>4</v>
      </c>
      <c r="C15" s="168">
        <f>IF(Zusammenfassung!C59&lt;&gt;"",Zusammenfassung!C59,"")</f>
        <v>9</v>
      </c>
      <c r="D15" s="226" t="str">
        <f>IF(Zusammenfassung!$F59&lt;&gt;"",Zusammenfassung!$F59,Zusammenfassung!$D59)</f>
        <v>IK-Teilprojekt IV - AG 9</v>
      </c>
      <c r="E15" s="63">
        <f>IF(Zusammenfassung!$H59&lt;&gt;"",Zusammenfassung!$H59,"")</f>
        <v>0</v>
      </c>
      <c r="F15" s="63">
        <f>IF(Zusammenfassung!$I59&lt;&gt;"",Zusammenfassung!$I59,"")</f>
        <v>0</v>
      </c>
      <c r="T15" s="6"/>
    </row>
    <row r="16" spans="1:20" ht="20.100000000000001" customHeight="1" x14ac:dyDescent="0.2">
      <c r="A16" s="225" t="str">
        <f>IF(Zusammenfassung!A69&lt;&gt;"",Zusammenfassung!A69,"")</f>
        <v>V -9</v>
      </c>
      <c r="B16" s="167">
        <f>IF(Zusammenfassung!B69&lt;&gt;"",Zusammenfassung!B69,"")</f>
        <v>5</v>
      </c>
      <c r="C16" s="168">
        <f>IF(Zusammenfassung!C69&lt;&gt;"",Zusammenfassung!C69,"")</f>
        <v>9</v>
      </c>
      <c r="D16" s="227" t="str">
        <f>IF(Zusammenfassung!$F69&lt;&gt;"",Zusammenfassung!$F69,Zusammenfassung!$D69)</f>
        <v>IK-Teilprojekt V - AG 9</v>
      </c>
      <c r="E16" s="63">
        <f>IF(Zusammenfassung!$H69&lt;&gt;"",Zusammenfassung!$H69,"")</f>
        <v>0</v>
      </c>
      <c r="F16" s="63">
        <f>IF(Zusammenfassung!$I69&lt;&gt;"",Zusammenfassung!$I69,"")</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IF(Zusammenfassung!A84&lt;&gt;"",Zusammenfassung!A84,"")</f>
        <v>I -9</v>
      </c>
      <c r="B19" s="165">
        <f>IF(Zusammenfassung!B84&lt;&gt;"",Zusammenfassung!B84,"")</f>
        <v>1</v>
      </c>
      <c r="C19" s="166">
        <f>IF(Zusammenfassung!C84&lt;&gt;"",Zusammenfassung!C84,"")</f>
        <v>9</v>
      </c>
      <c r="D19" s="226" t="str">
        <f>IF(Zusammenfassung!$F84&lt;&gt;"",Zusammenfassung!$F84,Zusammenfassung!$D84)</f>
        <v>Betriebskosten - Auftraggeber 9</v>
      </c>
      <c r="E19" s="62">
        <f>IF(Zusammenfassung!H84&lt;&gt;"",Zusammenfassung!H84,"")</f>
        <v>0</v>
      </c>
      <c r="F19" s="62">
        <f>IF(Zusammenfassung!I84&lt;&gt;"",Zusammenfassung!I84,"")</f>
        <v>0</v>
      </c>
      <c r="T19" s="6"/>
    </row>
    <row r="20" spans="1:20" ht="20.100000000000001" customHeight="1" x14ac:dyDescent="0.2">
      <c r="A20" s="225" t="str">
        <f>IF(Zusammenfassung!A94&lt;&gt;"",Zusammenfassung!A94,"")</f>
        <v>II -9</v>
      </c>
      <c r="B20" s="167">
        <f>IF(Zusammenfassung!B94&lt;&gt;"",Zusammenfassung!B94,"")</f>
        <v>2</v>
      </c>
      <c r="C20" s="168">
        <f>IF(Zusammenfassung!C94&lt;&gt;"",Zusammenfassung!C94,"")</f>
        <v>9</v>
      </c>
      <c r="D20" s="226" t="str">
        <f>IF(Zusammenfassung!F94&lt;&gt;"",Zusammenfassung!F94,Zusammenfassung!D94)</f>
        <v>BK-Teilprojekt II - AG 9</v>
      </c>
      <c r="E20" s="63">
        <f>IF(Zusammenfassung!H94&lt;&gt;"",Zusammenfassung!H94,"")</f>
        <v>0</v>
      </c>
      <c r="F20" s="63">
        <f>IF(Zusammenfassung!I94&lt;&gt;"",Zusammenfassung!I94,"")</f>
        <v>0</v>
      </c>
      <c r="T20" s="6"/>
    </row>
    <row r="21" spans="1:20" ht="20.100000000000001" customHeight="1" x14ac:dyDescent="0.2">
      <c r="A21" s="229" t="str">
        <f>IF(Zusammenfassung!A104&lt;&gt;"",Zusammenfassung!A104,"")</f>
        <v>III -9</v>
      </c>
      <c r="B21" s="167">
        <f>IF(Zusammenfassung!B104&lt;&gt;"",Zusammenfassung!B104,"")</f>
        <v>3</v>
      </c>
      <c r="C21" s="168">
        <f>IF(Zusammenfassung!C104&lt;&gt;"",Zusammenfassung!C104,"")</f>
        <v>9</v>
      </c>
      <c r="D21" s="226" t="str">
        <f>IF(Zusammenfassung!F104&lt;&gt;"",Zusammenfassung!F104,Zusammenfassung!D104)</f>
        <v>BK-Teilprojekt III - AG 9</v>
      </c>
      <c r="E21" s="63">
        <f>IF(Zusammenfassung!H104&lt;&gt;"",Zusammenfassung!H104,"")</f>
        <v>0</v>
      </c>
      <c r="F21" s="63">
        <f>IF(Zusammenfassung!I104&lt;&gt;"",Zusammenfassung!I104,"")</f>
        <v>0</v>
      </c>
      <c r="T21" s="6"/>
    </row>
    <row r="22" spans="1:20" ht="20.100000000000001" customHeight="1" x14ac:dyDescent="0.2">
      <c r="A22" s="229" t="str">
        <f>IF(Zusammenfassung!A114&lt;&gt;"",Zusammenfassung!A114,"")</f>
        <v>IV -9</v>
      </c>
      <c r="B22" s="167">
        <f>IF(Zusammenfassung!B114&lt;&gt;"",Zusammenfassung!B114,"")</f>
        <v>4</v>
      </c>
      <c r="C22" s="168">
        <f>IF(Zusammenfassung!C114&lt;&gt;"",Zusammenfassung!C114,"")</f>
        <v>9</v>
      </c>
      <c r="D22" s="226" t="str">
        <f>IF(Zusammenfassung!F114&lt;&gt;"",Zusammenfassung!F114,Zusammenfassung!D114)</f>
        <v>BK-Teilprojekt IV - AG 9</v>
      </c>
      <c r="E22" s="63">
        <f>IF(Zusammenfassung!H114&lt;&gt;"",Zusammenfassung!H114,"")</f>
        <v>0</v>
      </c>
      <c r="F22" s="63">
        <f>IF(Zusammenfassung!I114&lt;&gt;"",Zusammenfassung!I114,"")</f>
        <v>0</v>
      </c>
      <c r="T22" s="6"/>
    </row>
    <row r="23" spans="1:20" ht="20.100000000000001" customHeight="1" x14ac:dyDescent="0.2">
      <c r="A23" s="229" t="str">
        <f>IF(Zusammenfassung!A124&lt;&gt;"",Zusammenfassung!A124,"")</f>
        <v>V -9</v>
      </c>
      <c r="B23" s="167">
        <f>IF(Zusammenfassung!B124&lt;&gt;"",Zusammenfassung!B124,"")</f>
        <v>5</v>
      </c>
      <c r="C23" s="168">
        <f>IF(Zusammenfassung!C124&lt;&gt;"",Zusammenfassung!C124,"")</f>
        <v>9</v>
      </c>
      <c r="D23" s="226" t="str">
        <f>IF(Zusammenfassung!F124&lt;&gt;"",Zusammenfassung!F124,Zusammenfassung!D124)</f>
        <v>BK-Teilprojekt V - AG 9</v>
      </c>
      <c r="E23" s="63">
        <f>IF(Zusammenfassung!H124&lt;&gt;"",Zusammenfassung!H124,"")</f>
        <v>0</v>
      </c>
      <c r="F23" s="63">
        <f>IF(Zusammenfassung!I124&lt;&gt;"",Zusammenfassung!I124,"")</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6"/>
      <c r="C27" s="6"/>
    </row>
    <row r="28" spans="1:20" ht="12.75" x14ac:dyDescent="0.2">
      <c r="A28" s="6"/>
      <c r="B28" s="6"/>
      <c r="C28" s="6"/>
    </row>
    <row r="29" spans="1:20" ht="12.75" x14ac:dyDescent="0.2">
      <c r="A29" s="6"/>
      <c r="B29" s="6"/>
      <c r="C29" s="6"/>
    </row>
    <row r="30" spans="1:20" ht="12.75" x14ac:dyDescent="0.2">
      <c r="A30" s="6"/>
      <c r="B30" s="6"/>
      <c r="C30" s="6"/>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mx8quLBbaDxkBjS3NY5JeMupbdOvGAZaqBTntAOvevjeyRs8ZKcse8Y8Ct626666dGVoFHwRJX5FK0PucPbFtA==" saltValue="9LaXx05nsqnYT5B8EStbe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 xml:space="preserve">HVB - HVG </v>
      </c>
      <c r="C1" s="221"/>
      <c r="D1" s="16"/>
      <c r="E1" s="56"/>
      <c r="F1" s="56"/>
    </row>
    <row r="2" spans="1:20" ht="20.100000000000001" customHeight="1" x14ac:dyDescent="0.2">
      <c r="A2" s="25" t="str">
        <f>Deckblatt!$A$2</f>
        <v>Vorhaben:</v>
      </c>
      <c r="B2" s="26" t="str">
        <f>Deckblatt!$B$2</f>
        <v>Harzbewegt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10")</f>
        <v>Zusammenfassung AG 10</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2"/>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23" t="str">
        <f>IF(Zusammenfassung!A30&lt;&gt;"",Zusammenfassung!A30,"")</f>
        <v>I -10</v>
      </c>
      <c r="B12" s="165">
        <f>IF(Zusammenfassung!B30&lt;&gt;"",Zusammenfassung!B30,"")</f>
        <v>1</v>
      </c>
      <c r="C12" s="166">
        <f>IF(Zusammenfassung!C30&lt;&gt;"",Zusammenfassung!C30,"")</f>
        <v>10</v>
      </c>
      <c r="D12" s="224" t="str">
        <f>IF(Zusammenfassung!$F30&lt;&gt;"",Zusammenfassung!$F30,Zusammenfassung!$D30)</f>
        <v>Investitionskosten - Auftraggeber 10</v>
      </c>
      <c r="E12" s="62">
        <f>IF(Zusammenfassung!$H30&lt;&gt;"",Zusammenfassung!$H30,"")</f>
        <v>0</v>
      </c>
      <c r="F12" s="62">
        <f>IF(Zusammenfassung!$H30&lt;&gt;"",Zusammenfassung!$H30,"")</f>
        <v>0</v>
      </c>
      <c r="T12" s="6"/>
    </row>
    <row r="13" spans="1:20" ht="20.100000000000001" customHeight="1" x14ac:dyDescent="0.2">
      <c r="A13" s="225" t="str">
        <f>IF(Zusammenfassung!A40&lt;&gt;"",Zusammenfassung!A40,"")</f>
        <v>II -10</v>
      </c>
      <c r="B13" s="167">
        <f>IF(Zusammenfassung!B40&lt;&gt;"",Zusammenfassung!B40,"")</f>
        <v>2</v>
      </c>
      <c r="C13" s="168">
        <f>IF(Zusammenfassung!C40&lt;&gt;"",Zusammenfassung!C40,"")</f>
        <v>10</v>
      </c>
      <c r="D13" s="226" t="str">
        <f>IF(Zusammenfassung!$F40&lt;&gt;"",Zusammenfassung!$F40,Zusammenfassung!$D40)</f>
        <v>IK-Teilprojekt II - AG 10</v>
      </c>
      <c r="E13" s="63">
        <f>IF(Zusammenfassung!$H40&lt;&gt;"",Zusammenfassung!$H40,"")</f>
        <v>0</v>
      </c>
      <c r="F13" s="63">
        <f>IF(Zusammenfassung!$I40&lt;&gt;"",Zusammenfassung!$I40,"")</f>
        <v>0</v>
      </c>
      <c r="T13" s="6"/>
    </row>
    <row r="14" spans="1:20" ht="20.100000000000001" customHeight="1" x14ac:dyDescent="0.2">
      <c r="A14" s="225" t="str">
        <f>IF(Zusammenfassung!A50&lt;&gt;"",Zusammenfassung!A50,"")</f>
        <v>III -10</v>
      </c>
      <c r="B14" s="167">
        <f>IF(Zusammenfassung!B50&lt;&gt;"",Zusammenfassung!B50,"")</f>
        <v>3</v>
      </c>
      <c r="C14" s="168">
        <f>IF(Zusammenfassung!C50&lt;&gt;"",Zusammenfassung!C50,"")</f>
        <v>10</v>
      </c>
      <c r="D14" s="226" t="str">
        <f>IF(Zusammenfassung!$F50&lt;&gt;"",Zusammenfassung!$F50,Zusammenfassung!$D50)</f>
        <v>IK-Teilprojekt III - AG 10</v>
      </c>
      <c r="E14" s="63">
        <f>IF(Zusammenfassung!$H50&lt;&gt;"",Zusammenfassung!$H50,"")</f>
        <v>0</v>
      </c>
      <c r="F14" s="63">
        <f>IF(Zusammenfassung!$I50&lt;&gt;"",Zusammenfassung!$I50,"")</f>
        <v>0</v>
      </c>
      <c r="T14" s="6"/>
    </row>
    <row r="15" spans="1:20" ht="20.100000000000001" customHeight="1" x14ac:dyDescent="0.2">
      <c r="A15" s="225" t="str">
        <f>IF(Zusammenfassung!A60&lt;&gt;"",Zusammenfassung!A60,"")</f>
        <v>IV -10</v>
      </c>
      <c r="B15" s="167">
        <f>IF(Zusammenfassung!B60&lt;&gt;"",Zusammenfassung!B60,"")</f>
        <v>4</v>
      </c>
      <c r="C15" s="168">
        <f>IF(Zusammenfassung!C60&lt;&gt;"",Zusammenfassung!C60,"")</f>
        <v>10</v>
      </c>
      <c r="D15" s="226" t="str">
        <f>IF(Zusammenfassung!$F60&lt;&gt;"",Zusammenfassung!$F60,Zusammenfassung!$D60)</f>
        <v>IK-Teilprojekt IV - AG 10</v>
      </c>
      <c r="E15" s="63">
        <f>IF(Zusammenfassung!$H60&lt;&gt;"",Zusammenfassung!$H60,"")</f>
        <v>0</v>
      </c>
      <c r="F15" s="63">
        <f>IF(Zusammenfassung!$I60&lt;&gt;"",Zusammenfassung!$I60,"")</f>
        <v>0</v>
      </c>
      <c r="T15" s="6"/>
    </row>
    <row r="16" spans="1:20" ht="20.100000000000001" customHeight="1" x14ac:dyDescent="0.2">
      <c r="A16" s="225" t="str">
        <f>IF(Zusammenfassung!A70&lt;&gt;"",Zusammenfassung!A70,"")</f>
        <v>V -10</v>
      </c>
      <c r="B16" s="167">
        <f>IF(Zusammenfassung!B70&lt;&gt;"",Zusammenfassung!B70,"")</f>
        <v>5</v>
      </c>
      <c r="C16" s="168">
        <f>IF(Zusammenfassung!C70&lt;&gt;"",Zusammenfassung!C70,"")</f>
        <v>10</v>
      </c>
      <c r="D16" s="227" t="str">
        <f>IF(Zusammenfassung!$F70&lt;&gt;"",Zusammenfassung!$F70,Zusammenfassung!$D70)</f>
        <v>IK-Teilprojekt V - AG 10</v>
      </c>
      <c r="E16" s="63">
        <f>IF(Zusammenfassung!$H70&lt;&gt;"",Zusammenfassung!$H70,"")</f>
        <v>0</v>
      </c>
      <c r="F16" s="63">
        <f>IF(Zusammenfassung!$I70&lt;&gt;"",Zusammenfassung!$I70,"")</f>
        <v>0</v>
      </c>
      <c r="T16" s="6"/>
    </row>
    <row r="17" spans="1:20" ht="12.75" customHeight="1" thickBot="1" x14ac:dyDescent="0.25">
      <c r="A17" s="228"/>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23" t="str">
        <f>IF(Zusammenfassung!A85&lt;&gt;"",Zusammenfassung!A85,"")</f>
        <v>I -10</v>
      </c>
      <c r="B19" s="165">
        <f>IF(Zusammenfassung!B85&lt;&gt;"",Zusammenfassung!B85,"")</f>
        <v>1</v>
      </c>
      <c r="C19" s="166">
        <f>IF(Zusammenfassung!C85&lt;&gt;"",Zusammenfassung!C85,"")</f>
        <v>10</v>
      </c>
      <c r="D19" s="226" t="str">
        <f>IF(Zusammenfassung!$F85&lt;&gt;"",Zusammenfassung!$F85,Zusammenfassung!$D85)</f>
        <v>Betriebskosten - Auftraggeber 10</v>
      </c>
      <c r="E19" s="62">
        <f>IF(Zusammenfassung!H85&lt;&gt;"",Zusammenfassung!H85,"")</f>
        <v>0</v>
      </c>
      <c r="F19" s="62">
        <f>IF(Zusammenfassung!I85&lt;&gt;"",Zusammenfassung!I85,"")</f>
        <v>0</v>
      </c>
      <c r="T19" s="6"/>
    </row>
    <row r="20" spans="1:20" ht="20.100000000000001" customHeight="1" x14ac:dyDescent="0.2">
      <c r="A20" s="225" t="str">
        <f>IF(Zusammenfassung!A95&lt;&gt;"",Zusammenfassung!A95,"")</f>
        <v>II -10</v>
      </c>
      <c r="B20" s="167">
        <f>IF(Zusammenfassung!B95&lt;&gt;"",Zusammenfassung!B95,"")</f>
        <v>2</v>
      </c>
      <c r="C20" s="168">
        <f>IF(Zusammenfassung!C95&lt;&gt;"",Zusammenfassung!C95,"")</f>
        <v>10</v>
      </c>
      <c r="D20" s="226" t="str">
        <f>IF(Zusammenfassung!F95&lt;&gt;"",Zusammenfassung!F95,Zusammenfassung!D95)</f>
        <v>BK-Teilprojekt II - AG 10</v>
      </c>
      <c r="E20" s="63">
        <f>IF(Zusammenfassung!H95&lt;&gt;"",Zusammenfassung!H95,"")</f>
        <v>0</v>
      </c>
      <c r="F20" s="63">
        <f>IF(Zusammenfassung!I95&lt;&gt;"",Zusammenfassung!I95,"")</f>
        <v>0</v>
      </c>
      <c r="T20" s="6"/>
    </row>
    <row r="21" spans="1:20" ht="20.100000000000001" customHeight="1" x14ac:dyDescent="0.2">
      <c r="A21" s="229" t="str">
        <f>IF(Zusammenfassung!A105&lt;&gt;"",Zusammenfassung!A105,"")</f>
        <v>III -10</v>
      </c>
      <c r="B21" s="167">
        <f>IF(Zusammenfassung!B105&lt;&gt;"",Zusammenfassung!B105,"")</f>
        <v>3</v>
      </c>
      <c r="C21" s="168">
        <f>IF(Zusammenfassung!C105&lt;&gt;"",Zusammenfassung!C105,"")</f>
        <v>10</v>
      </c>
      <c r="D21" s="226" t="str">
        <f>IF(Zusammenfassung!F105&lt;&gt;"",Zusammenfassung!F105,Zusammenfassung!D105)</f>
        <v>BK-Teilprojekt III - AG 10</v>
      </c>
      <c r="E21" s="63">
        <f>IF(Zusammenfassung!H105&lt;&gt;"",Zusammenfassung!H105,"")</f>
        <v>0</v>
      </c>
      <c r="F21" s="63">
        <f>IF(Zusammenfassung!I105&lt;&gt;"",Zusammenfassung!I105,"")</f>
        <v>0</v>
      </c>
      <c r="T21" s="6"/>
    </row>
    <row r="22" spans="1:20" ht="20.100000000000001" customHeight="1" x14ac:dyDescent="0.2">
      <c r="A22" s="229" t="str">
        <f>IF(Zusammenfassung!A115&lt;&gt;"",Zusammenfassung!A115,"")</f>
        <v>IV -10</v>
      </c>
      <c r="B22" s="167">
        <f>IF(Zusammenfassung!B115&lt;&gt;"",Zusammenfassung!B115,"")</f>
        <v>4</v>
      </c>
      <c r="C22" s="168">
        <f>IF(Zusammenfassung!C115&lt;&gt;"",Zusammenfassung!C115,"")</f>
        <v>10</v>
      </c>
      <c r="D22" s="226" t="str">
        <f>IF(Zusammenfassung!F115&lt;&gt;"",Zusammenfassung!F115,Zusammenfassung!D115)</f>
        <v>BK-Teilprojekt IV - AG 10</v>
      </c>
      <c r="E22" s="63">
        <f>IF(Zusammenfassung!H115&lt;&gt;"",Zusammenfassung!H115,"")</f>
        <v>0</v>
      </c>
      <c r="F22" s="63">
        <f>IF(Zusammenfassung!I115&lt;&gt;"",Zusammenfassung!I115,"")</f>
        <v>0</v>
      </c>
      <c r="T22" s="6"/>
    </row>
    <row r="23" spans="1:20" ht="20.100000000000001" customHeight="1" x14ac:dyDescent="0.2">
      <c r="A23" s="229" t="str">
        <f>IF(Zusammenfassung!A125&lt;&gt;"",Zusammenfassung!A125,"")</f>
        <v>V -10</v>
      </c>
      <c r="B23" s="167">
        <f>IF(Zusammenfassung!B125&lt;&gt;"",Zusammenfassung!B125,"")</f>
        <v>5</v>
      </c>
      <c r="C23" s="168">
        <f>IF(Zusammenfassung!C125&lt;&gt;"",Zusammenfassung!C125,"")</f>
        <v>10</v>
      </c>
      <c r="D23" s="226" t="str">
        <f>IF(Zusammenfassung!F125&lt;&gt;"",Zusammenfassung!F125,Zusammenfassung!D125)</f>
        <v>BK-Teilprojekt V - AG 10</v>
      </c>
      <c r="E23" s="63">
        <f>IF(Zusammenfassung!H125&lt;&gt;"",Zusammenfassung!H125,"")</f>
        <v>0</v>
      </c>
      <c r="F23" s="63">
        <f>IF(Zusammenfassung!I125&lt;&gt;"",Zusammenfassung!I125,"")</f>
        <v>0</v>
      </c>
      <c r="T23" s="6"/>
    </row>
    <row r="24" spans="1:20" ht="12.75" x14ac:dyDescent="0.2">
      <c r="A24" s="6"/>
      <c r="B24" s="10"/>
    </row>
    <row r="25" spans="1:20" ht="12.75" x14ac:dyDescent="0.2">
      <c r="A25" s="6"/>
      <c r="B25" s="10"/>
    </row>
    <row r="26" spans="1:20" ht="12.75" x14ac:dyDescent="0.2">
      <c r="A26" s="6"/>
      <c r="B26"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iwwxVyWxYatvjqoZYnbw+kPBr9fz1gU+BfRzrXZYruF+doQ5nMIaedUUvSHw/vSMN75bOWrKv9bmuRUOFrgl6g==" saltValue="PE59mJP/G22Mh1qEicrZH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W119"/>
  <sheetViews>
    <sheetView zoomScale="85" zoomScaleNormal="85" workbookViewId="0">
      <pane xSplit="10" ySplit="13" topLeftCell="K29" activePane="bottomRight" state="frozen"/>
      <selection pane="topRight" activeCell="K1" sqref="K1"/>
      <selection pane="bottomLeft" activeCell="A14" sqref="A14"/>
      <selection pane="bottomRight" activeCell="P14" sqref="P14"/>
    </sheetView>
  </sheetViews>
  <sheetFormatPr baseColWidth="10" defaultColWidth="11.42578125" defaultRowHeight="15" x14ac:dyDescent="0.25"/>
  <cols>
    <col min="1" max="7" width="2.7109375" style="252" hidden="1" customWidth="1"/>
    <col min="8" max="8" width="6.7109375" style="252" hidden="1" customWidth="1"/>
    <col min="9" max="9" width="2.7109375" style="252" hidden="1" customWidth="1"/>
    <col min="10" max="10" width="13.140625" style="463" bestFit="1" customWidth="1"/>
    <col min="11" max="11" width="64.7109375" style="464" customWidth="1"/>
    <col min="12" max="12" width="8.7109375" style="378" customWidth="1"/>
    <col min="13" max="13" width="18.7109375" style="465" customWidth="1"/>
    <col min="14" max="14" width="18.7109375" style="465" hidden="1" customWidth="1"/>
    <col min="15" max="17" width="12.7109375" style="466" customWidth="1"/>
    <col min="18" max="19" width="21.7109375" style="467" customWidth="1"/>
    <col min="20" max="20" width="21.7109375" style="468" customWidth="1"/>
    <col min="21" max="21" width="30.7109375" style="252" customWidth="1"/>
    <col min="22" max="16384" width="11.42578125" style="252"/>
  </cols>
  <sheetData>
    <row r="1" spans="1:21" ht="20.100000000000001" customHeight="1" x14ac:dyDescent="0.25">
      <c r="J1" s="265" t="str">
        <f>Deckblatt!$A$1</f>
        <v>Kunde:</v>
      </c>
      <c r="K1" s="381" t="str">
        <f>Deckblatt!$B$1</f>
        <v xml:space="preserve">HVB - HVG </v>
      </c>
      <c r="L1" s="382"/>
      <c r="M1" s="270"/>
      <c r="N1" s="270"/>
      <c r="O1" s="269"/>
      <c r="P1" s="269"/>
      <c r="Q1" s="383"/>
      <c r="R1" s="267"/>
      <c r="S1" s="270"/>
      <c r="T1" s="270"/>
      <c r="U1" s="384"/>
    </row>
    <row r="2" spans="1:21" ht="20.100000000000001" customHeight="1" x14ac:dyDescent="0.25">
      <c r="J2" s="265" t="str">
        <f>Deckblatt!$A$2</f>
        <v>Vorhaben:</v>
      </c>
      <c r="K2" s="381" t="str">
        <f>Deckblatt!$B$2</f>
        <v>Harzbewegt</v>
      </c>
      <c r="L2" s="269"/>
      <c r="M2" s="270"/>
      <c r="N2" s="270"/>
      <c r="O2" s="269"/>
      <c r="P2" s="269"/>
      <c r="Q2" s="383"/>
      <c r="R2" s="270"/>
      <c r="S2" s="270"/>
      <c r="T2" s="270"/>
      <c r="U2" s="384"/>
    </row>
    <row r="3" spans="1:21" ht="20.100000000000001" customHeight="1" x14ac:dyDescent="0.25">
      <c r="J3" s="265" t="str">
        <f>Deckblatt!$A$3</f>
        <v>Dokument:</v>
      </c>
      <c r="K3" s="381" t="str">
        <f>Deckblatt!$B$3</f>
        <v>Leistungsverzeichnis</v>
      </c>
      <c r="L3" s="269"/>
      <c r="M3" s="270"/>
      <c r="N3" s="270"/>
      <c r="O3" s="269"/>
      <c r="P3" s="269"/>
      <c r="Q3" s="383"/>
      <c r="R3" s="270"/>
      <c r="S3" s="270"/>
      <c r="T3" s="270"/>
      <c r="U3" s="384"/>
    </row>
    <row r="4" spans="1:21" ht="20.100000000000001" customHeight="1" x14ac:dyDescent="0.25">
      <c r="J4" s="265" t="str">
        <f>Deckblatt!$A$4</f>
        <v>Teil:</v>
      </c>
      <c r="K4" s="381" t="str">
        <f>IF(Zusammenfassung!F21&lt;&gt;"",Zusammenfassung!F21,Zusammenfassung!D21)</f>
        <v>Investitionskosten - HVB</v>
      </c>
      <c r="L4" s="382"/>
      <c r="M4" s="270"/>
      <c r="N4" s="270"/>
      <c r="O4" s="269"/>
      <c r="P4" s="269"/>
      <c r="Q4" s="383"/>
      <c r="R4" s="267"/>
      <c r="S4" s="270"/>
      <c r="T4" s="270"/>
      <c r="U4" s="384"/>
    </row>
    <row r="5" spans="1:21" ht="20.100000000000001" customHeight="1" thickBot="1" x14ac:dyDescent="0.3">
      <c r="J5" s="274" t="str">
        <f>Deckblatt!$A$5</f>
        <v>Bieter (Name)</v>
      </c>
      <c r="K5" s="385" t="str">
        <f>IF(Deckblatt!$B$5&lt;&gt;"",Deckblatt!$B$5,"EINGABE FEHLT")</f>
        <v>EINGABE FEHLT</v>
      </c>
      <c r="L5" s="278"/>
      <c r="M5" s="276"/>
      <c r="N5" s="276"/>
      <c r="O5" s="278"/>
      <c r="P5" s="278"/>
      <c r="Q5" s="386"/>
      <c r="R5" s="276"/>
      <c r="S5" s="276"/>
      <c r="T5" s="276"/>
      <c r="U5" s="387"/>
    </row>
    <row r="6" spans="1:21" ht="20.100000000000001" hidden="1" customHeight="1" x14ac:dyDescent="0.25">
      <c r="J6" s="388" t="s">
        <v>378</v>
      </c>
      <c r="K6" s="389">
        <f>Zusammenfassung!$B$21</f>
        <v>1</v>
      </c>
      <c r="L6" s="390" t="str">
        <f>Sprache!$B$33</f>
        <v>IK</v>
      </c>
      <c r="M6" s="391"/>
      <c r="N6" s="391"/>
      <c r="O6" s="392"/>
      <c r="P6" s="392"/>
      <c r="Q6" s="393"/>
      <c r="R6" s="391"/>
      <c r="S6" s="391"/>
      <c r="T6" s="391"/>
      <c r="U6" s="394"/>
    </row>
    <row r="7" spans="1:21" ht="20.100000000000001" hidden="1" customHeight="1" thickBot="1" x14ac:dyDescent="0.3">
      <c r="J7" s="265" t="s">
        <v>379</v>
      </c>
      <c r="K7" s="395">
        <f>Zusammenfassung!$C$21</f>
        <v>1</v>
      </c>
      <c r="L7" s="269"/>
      <c r="M7" s="270"/>
      <c r="N7" s="270"/>
      <c r="O7" s="269"/>
      <c r="P7" s="269"/>
      <c r="Q7" s="383"/>
      <c r="R7" s="270"/>
      <c r="S7" s="270"/>
      <c r="T7" s="270"/>
      <c r="U7" s="384"/>
    </row>
    <row r="8" spans="1:21" ht="20.100000000000001" hidden="1" customHeight="1" x14ac:dyDescent="0.25">
      <c r="C8" s="396"/>
      <c r="D8" s="397"/>
      <c r="E8" s="397"/>
      <c r="F8" s="397"/>
      <c r="G8" s="397"/>
      <c r="H8" s="398"/>
      <c r="J8" s="399" t="str">
        <f>IF(Steuerung!A7&lt;&gt;"",Steuerung!A7,"")</f>
        <v>Währung:</v>
      </c>
      <c r="K8" s="400" t="str">
        <f>Steuerung!B7</f>
        <v>EUR</v>
      </c>
      <c r="L8" s="401"/>
      <c r="M8" s="402"/>
      <c r="N8" s="402"/>
      <c r="O8" s="403"/>
      <c r="P8" s="403"/>
      <c r="Q8" s="403"/>
      <c r="R8" s="404"/>
      <c r="S8" s="404"/>
      <c r="T8" s="404"/>
      <c r="U8" s="405"/>
    </row>
    <row r="9" spans="1:21" ht="20.100000000000001" hidden="1" customHeight="1" thickBot="1" x14ac:dyDescent="0.3">
      <c r="J9" s="406" t="str">
        <f>IF(Steuerung!A8&lt;&gt;"",Steuerung!A8,"")</f>
        <v>Rundung:</v>
      </c>
      <c r="K9" s="407">
        <f>Steuerung!B8</f>
        <v>2</v>
      </c>
      <c r="L9" s="408"/>
      <c r="M9" s="409"/>
      <c r="N9" s="409"/>
      <c r="O9" s="410"/>
      <c r="P9" s="410"/>
      <c r="Q9" s="410"/>
      <c r="R9" s="411"/>
      <c r="S9" s="411"/>
      <c r="T9" s="411"/>
      <c r="U9" s="412"/>
    </row>
    <row r="10" spans="1:21" ht="30" customHeight="1" x14ac:dyDescent="0.25">
      <c r="J10" s="399"/>
      <c r="K10" s="413" t="str">
        <f>Sprache!$B$40</f>
        <v>Beschreibung</v>
      </c>
      <c r="L10" s="414" t="str">
        <f>Sprache!$B$31</f>
        <v>Option</v>
      </c>
      <c r="M10" s="415" t="str">
        <f>Sprache!$B$36</f>
        <v>Leistung gemäß</v>
      </c>
      <c r="N10" s="415" t="str">
        <f>IF($M$10&lt;&gt;"",$M$10,"")</f>
        <v>Leistung gemäß</v>
      </c>
      <c r="O10" s="416" t="str">
        <f>Sprache!$B$45</f>
        <v>Menge</v>
      </c>
      <c r="P10" s="417"/>
      <c r="Q10" s="418" t="str">
        <f>CONCATENATE(Sprache!$B$44," (",Sprache!$B$45,")")</f>
        <v>Einheit (Menge)</v>
      </c>
      <c r="R10" s="419"/>
      <c r="S10" s="420" t="str">
        <f>Sprache!$B$30</f>
        <v>Festpositionen</v>
      </c>
      <c r="T10" s="421" t="str">
        <f>Sprache!$B$32</f>
        <v>Optionen</v>
      </c>
      <c r="U10" s="422" t="str">
        <f>Sprache!$B$48</f>
        <v>Bemerkungen</v>
      </c>
    </row>
    <row r="11" spans="1:21" ht="30" customHeight="1" x14ac:dyDescent="0.25">
      <c r="B11" s="423"/>
      <c r="J11" s="424"/>
      <c r="K11" s="425"/>
      <c r="L11" s="426"/>
      <c r="M11" s="415" t="str">
        <f>Sprache!$B$37</f>
        <v>Lastenheft</v>
      </c>
      <c r="N11" s="415" t="str">
        <f>Sprache!$B$37</f>
        <v>Lastenheft</v>
      </c>
      <c r="O11" s="427" t="str">
        <f>Sprache!$B$41</f>
        <v>Vorgabe</v>
      </c>
      <c r="P11" s="415" t="str">
        <f>CONCATENATE(Sprache!$B$43," ",Sprache!$B$41)</f>
        <v>Korrektur Vorgabe</v>
      </c>
      <c r="Q11" s="428"/>
      <c r="R11" s="429" t="str">
        <f>CONCATENATE(Sprache!$B$46," (",Sprache!$B$17,")")</f>
        <v>Einzelpreis (Netto)</v>
      </c>
      <c r="S11" s="430" t="str">
        <f>CONCATENATE(Sprache!$B$47," (",Sprache!$B$17,")")</f>
        <v>Gesamtpreis (Netto)</v>
      </c>
      <c r="T11" s="431" t="str">
        <f>S11</f>
        <v>Gesamtpreis (Netto)</v>
      </c>
      <c r="U11" s="432" t="s">
        <v>380</v>
      </c>
    </row>
    <row r="12" spans="1:21" ht="30" customHeight="1" thickBot="1" x14ac:dyDescent="0.3">
      <c r="B12" s="423"/>
      <c r="J12" s="433"/>
      <c r="K12" s="434"/>
      <c r="L12" s="435"/>
      <c r="M12" s="415" t="str">
        <f>Sprache!$B$38</f>
        <v>Kapitel</v>
      </c>
      <c r="N12" s="415" t="str">
        <f>Sprache!$B$39</f>
        <v>Kriterium</v>
      </c>
      <c r="O12" s="436" t="str">
        <f>Sprache!$B$42</f>
        <v>Vergabestelle</v>
      </c>
      <c r="P12" s="437" t="str">
        <f>Sprache!$B$13</f>
        <v>Bieter</v>
      </c>
      <c r="Q12" s="438"/>
      <c r="R12" s="439" t="str">
        <f>IF($K$8&lt;&gt;"","[" &amp;$K$8 &amp;"]","")</f>
        <v>[EUR]</v>
      </c>
      <c r="S12" s="440" t="str">
        <f>IF($K$8&lt;&gt;"","[" &amp;$K$8 &amp;"]","")</f>
        <v>[EUR]</v>
      </c>
      <c r="T12" s="439" t="str">
        <f>IF($K$8&lt;&gt;"","[" &amp;$K$8 &amp;"]","")</f>
        <v>[EUR]</v>
      </c>
      <c r="U12" s="441"/>
    </row>
    <row r="13" spans="1:21" ht="75" x14ac:dyDescent="0.25">
      <c r="B13" s="442" t="s">
        <v>381</v>
      </c>
      <c r="J13" s="443" t="str">
        <f>Sprache!$B$24</f>
        <v>Summe</v>
      </c>
      <c r="K13" s="444" t="str">
        <f>$K$4</f>
        <v>Investitionskosten - HVB</v>
      </c>
      <c r="L13" s="445"/>
      <c r="M13" s="446"/>
      <c r="N13" s="446"/>
      <c r="O13" s="447"/>
      <c r="P13" s="447"/>
      <c r="Q13" s="447"/>
      <c r="R13" s="125"/>
      <c r="S13" s="125">
        <f>SUM(S14:S120)</f>
        <v>0</v>
      </c>
      <c r="T13" s="125">
        <f>SUM(T14:T120)</f>
        <v>0</v>
      </c>
      <c r="U13" s="448" t="s">
        <v>382</v>
      </c>
    </row>
    <row r="14" spans="1:21" ht="20.100000000000001" customHeight="1" x14ac:dyDescent="0.25">
      <c r="A14" s="449">
        <v>1</v>
      </c>
      <c r="B14" s="450"/>
      <c r="C14" s="451" t="str">
        <f>IF(LEN(H14)=1, "T",
IF( LEN(H15)-LEN(SUBSTITUTE(H15,".",)) &gt; LEN(H14)-LEN(SUBSTITUTE(H14,".",)), "Ü",
""))</f>
        <v>T</v>
      </c>
      <c r="D14" s="452">
        <f xml:space="preserve"> IF(A14=1,D13+1,D13)</f>
        <v>1</v>
      </c>
      <c r="E14" s="452">
        <f xml:space="preserve"> IF(A14=1, 0,IF(A14=2,E13+1,E13))</f>
        <v>0</v>
      </c>
      <c r="F14" s="452">
        <f xml:space="preserve"> IF( OR(A14=1,A14=2), 0, IF(A14=3,F13+1,F13))</f>
        <v>0</v>
      </c>
      <c r="G14" s="452">
        <f xml:space="preserve"> IF(OR(A14=1,A14=2, A14=3),0,IF(A14=4,G13+1,G13))</f>
        <v>0</v>
      </c>
      <c r="H14" s="453">
        <f>IF(A14=1,D14,IF(A14=2,CONCATENATE(D14,".",E14),IF(A14=3,CONCATENATE(D14,".",E14,".",F14),IF(A14=4,CONCATENATE(D14,".",E14,".",F14,".",G14),""))))</f>
        <v>1</v>
      </c>
      <c r="I14" s="454"/>
      <c r="J14" s="455" t="str">
        <f>IF(H14&lt;&gt;"",CONCATENATE($L$6," ",ROMAN($K$6)," - ",H14,IF(B14="",""," - B")),"")</f>
        <v>IK I - 1</v>
      </c>
      <c r="K14" s="234" t="s">
        <v>383</v>
      </c>
      <c r="L14" s="235"/>
      <c r="M14" s="236"/>
      <c r="N14" s="456"/>
      <c r="O14" s="457"/>
      <c r="P14" s="199"/>
      <c r="Q14" s="458"/>
      <c r="R14" s="201"/>
      <c r="S14" s="202" t="str">
        <f>IF($T14="",
IF($R14&lt;&gt;"",ROUND(IF($P14&lt;&gt;"",$P14,IF($O14&lt;&gt;"",$O14,0))*$R14,$K$9),""),"")</f>
        <v/>
      </c>
      <c r="T14" s="203" t="str">
        <f>IF($L14&lt;&gt;"",
IF($R14&lt;&gt;"",ROUND(IF($P14&lt;&gt;"",$P14,IF($O14&lt;&gt;"",$O14,0))*$R14,$K$9),""),"")</f>
        <v/>
      </c>
      <c r="U14" s="204"/>
    </row>
    <row r="15" spans="1:21" ht="18" x14ac:dyDescent="0.25">
      <c r="A15" s="449">
        <v>2</v>
      </c>
      <c r="B15" s="450"/>
      <c r="C15" s="451" t="str">
        <f t="shared" ref="C15:C78" si="0">IF(LEN(H15)=1, "T",
IF( LEN(H16)-LEN(SUBSTITUTE(H16,".",)) &gt; LEN(H15)-LEN(SUBSTITUTE(H15,".",)), "Ü",
""))</f>
        <v>Ü</v>
      </c>
      <c r="D15" s="452">
        <f t="shared" ref="D15:D78" si="1" xml:space="preserve"> IF(A15=1,D14+1,D14)</f>
        <v>1</v>
      </c>
      <c r="E15" s="452">
        <f t="shared" ref="E15:E78" si="2" xml:space="preserve"> IF(A15=1, 0,IF(A15=2,E14+1,E14))</f>
        <v>1</v>
      </c>
      <c r="F15" s="452">
        <f t="shared" ref="F15:F78" si="3" xml:space="preserve"> IF( OR(A15=1,A15=2), 0, IF(A15=3,F14+1,F14))</f>
        <v>0</v>
      </c>
      <c r="G15" s="452">
        <f t="shared" ref="G15:G78" si="4" xml:space="preserve"> IF(OR(A15=1,A15=2, A15=3),0,IF(A15=4,G14+1,G14))</f>
        <v>0</v>
      </c>
      <c r="H15" s="453" t="str">
        <f t="shared" ref="H15:H78" si="5">IF(A15=1,D15,IF(A15=2,CONCATENATE(D15,".",E15),IF(A15=3,CONCATENATE(D15,".",E15,".",F15),IF(A15=4,CONCATENATE(D15,".",E15,".",F15,".",G15),""))))</f>
        <v>1.1</v>
      </c>
      <c r="I15" s="454"/>
      <c r="J15" s="455" t="str">
        <f t="shared" ref="J15:J78" si="6">IF(H15&lt;&gt;"",CONCATENATE($L$6," ",ROMAN($K$6)," - ",H15,IF(B15="",""," - B")),"")</f>
        <v>IK I - 1.1</v>
      </c>
      <c r="K15" s="234" t="s">
        <v>384</v>
      </c>
      <c r="L15" s="235"/>
      <c r="M15" s="236"/>
      <c r="N15" s="456"/>
      <c r="O15" s="457"/>
      <c r="P15" s="199"/>
      <c r="Q15" s="458"/>
      <c r="R15" s="201"/>
      <c r="S15" s="202" t="str">
        <f t="shared" ref="S15:S119" si="7">IF($T15="",
IF($R15&lt;&gt;"",ROUND(IF($P15&lt;&gt;"",$P15,IF($O15&lt;&gt;"",$O15,0))*$R15,$K$9),""),"")</f>
        <v/>
      </c>
      <c r="T15" s="203" t="str">
        <f t="shared" ref="T15:T119" si="8">IF($L15&lt;&gt;"",
IF($R15&lt;&gt;"",ROUND(IF($P15&lt;&gt;"",$P15,IF($O15&lt;&gt;"",$O15,0))*$R15,$K$9),""),"")</f>
        <v/>
      </c>
      <c r="U15" s="216"/>
    </row>
    <row r="16" spans="1:21" s="459" customFormat="1" ht="20.100000000000001" customHeight="1" x14ac:dyDescent="0.25">
      <c r="A16" s="449">
        <v>3</v>
      </c>
      <c r="B16" s="450"/>
      <c r="C16" s="451" t="str">
        <f t="shared" si="0"/>
        <v/>
      </c>
      <c r="D16" s="452">
        <f t="shared" si="1"/>
        <v>1</v>
      </c>
      <c r="E16" s="452">
        <f t="shared" si="2"/>
        <v>1</v>
      </c>
      <c r="F16" s="452">
        <f t="shared" si="3"/>
        <v>1</v>
      </c>
      <c r="G16" s="452">
        <f t="shared" si="4"/>
        <v>0</v>
      </c>
      <c r="H16" s="453" t="str">
        <f t="shared" si="5"/>
        <v>1.1.1</v>
      </c>
      <c r="I16" s="454"/>
      <c r="J16" s="455" t="str">
        <f t="shared" si="6"/>
        <v>IK I - 1.1.1</v>
      </c>
      <c r="K16" s="234" t="s">
        <v>385</v>
      </c>
      <c r="L16" s="235"/>
      <c r="M16" s="236" t="s">
        <v>386</v>
      </c>
      <c r="N16" s="456"/>
      <c r="O16" s="457">
        <v>0.9</v>
      </c>
      <c r="P16" s="199"/>
      <c r="Q16" s="458" t="s">
        <v>387</v>
      </c>
      <c r="R16" s="201"/>
      <c r="S16" s="202" t="str">
        <f>IF($T16="",
IF($R16&lt;&gt;"",ROUND(IF($P16&lt;&gt;"",$P16,IF($O16&lt;&gt;"",$O16,0))*$R16,$K$9),""),"")</f>
        <v/>
      </c>
      <c r="T16" s="203" t="str">
        <f>IF($L16&lt;&gt;"",
IF($R16&lt;&gt;"",ROUND(IF($P16&lt;&gt;"",$P16,IF($O16&lt;&gt;"",$O16,0))*$R16,$K$9),""),"")</f>
        <v/>
      </c>
      <c r="U16" s="204"/>
    </row>
    <row r="17" spans="1:23" s="459" customFormat="1" ht="20.100000000000001" customHeight="1" x14ac:dyDescent="0.25">
      <c r="A17" s="449">
        <v>3</v>
      </c>
      <c r="B17" s="450"/>
      <c r="C17" s="451" t="str">
        <f t="shared" si="0"/>
        <v/>
      </c>
      <c r="D17" s="452">
        <f t="shared" si="1"/>
        <v>1</v>
      </c>
      <c r="E17" s="452">
        <f t="shared" si="2"/>
        <v>1</v>
      </c>
      <c r="F17" s="452">
        <f t="shared" si="3"/>
        <v>2</v>
      </c>
      <c r="G17" s="452">
        <f t="shared" si="4"/>
        <v>0</v>
      </c>
      <c r="H17" s="453" t="str">
        <f t="shared" si="5"/>
        <v>1.1.2</v>
      </c>
      <c r="I17" s="454"/>
      <c r="J17" s="455" t="str">
        <f t="shared" si="6"/>
        <v>IK I - 1.1.2</v>
      </c>
      <c r="K17" s="234" t="s">
        <v>388</v>
      </c>
      <c r="L17" s="235" t="s">
        <v>10</v>
      </c>
      <c r="M17" s="236" t="s">
        <v>389</v>
      </c>
      <c r="N17" s="456"/>
      <c r="O17" s="457">
        <v>0.9</v>
      </c>
      <c r="P17" s="199"/>
      <c r="Q17" s="458" t="s">
        <v>387</v>
      </c>
      <c r="R17" s="201"/>
      <c r="S17" s="202" t="str">
        <f>IF($T17="",
IF($R17&lt;&gt;"",ROUND(IF($P17&lt;&gt;"",$P17,IF($O17&lt;&gt;"",$O17,0))*$R17,$K$9),""),"")</f>
        <v/>
      </c>
      <c r="T17" s="203" t="str">
        <f>IF($L17&lt;&gt;"",
IF($R17&lt;&gt;"",ROUND(IF($P17&lt;&gt;"",$P17,IF($O17&lt;&gt;"",$O17,0))*$R17,$K$9),""),"")</f>
        <v/>
      </c>
      <c r="U17" s="204"/>
    </row>
    <row r="18" spans="1:23" s="459" customFormat="1" ht="20.100000000000001" customHeight="1" x14ac:dyDescent="0.25">
      <c r="A18" s="449">
        <v>3</v>
      </c>
      <c r="B18" s="450"/>
      <c r="C18" s="451" t="str">
        <f t="shared" si="0"/>
        <v/>
      </c>
      <c r="D18" s="452">
        <f t="shared" si="1"/>
        <v>1</v>
      </c>
      <c r="E18" s="452">
        <f t="shared" si="2"/>
        <v>1</v>
      </c>
      <c r="F18" s="452">
        <f t="shared" si="3"/>
        <v>3</v>
      </c>
      <c r="G18" s="452">
        <f t="shared" si="4"/>
        <v>0</v>
      </c>
      <c r="H18" s="453" t="str">
        <f t="shared" si="5"/>
        <v>1.1.3</v>
      </c>
      <c r="I18" s="454"/>
      <c r="J18" s="455" t="str">
        <f t="shared" si="6"/>
        <v>IK I - 1.1.3</v>
      </c>
      <c r="K18" s="234" t="s">
        <v>390</v>
      </c>
      <c r="L18" s="235" t="s">
        <v>10</v>
      </c>
      <c r="M18" s="236" t="s">
        <v>391</v>
      </c>
      <c r="N18" s="456"/>
      <c r="O18" s="457">
        <v>0.9</v>
      </c>
      <c r="P18" s="199"/>
      <c r="Q18" s="458" t="s">
        <v>387</v>
      </c>
      <c r="R18" s="201"/>
      <c r="S18" s="202" t="str">
        <f t="shared" si="7"/>
        <v/>
      </c>
      <c r="T18" s="203" t="str">
        <f t="shared" si="8"/>
        <v/>
      </c>
      <c r="U18" s="204"/>
    </row>
    <row r="19" spans="1:23" s="459" customFormat="1" ht="28.5" x14ac:dyDescent="0.25">
      <c r="A19" s="449">
        <v>3</v>
      </c>
      <c r="B19" s="450"/>
      <c r="C19" s="451" t="str">
        <f t="shared" si="0"/>
        <v/>
      </c>
      <c r="D19" s="452">
        <f t="shared" si="1"/>
        <v>1</v>
      </c>
      <c r="E19" s="452">
        <f t="shared" si="2"/>
        <v>1</v>
      </c>
      <c r="F19" s="452">
        <f t="shared" si="3"/>
        <v>4</v>
      </c>
      <c r="G19" s="452">
        <f t="shared" si="4"/>
        <v>0</v>
      </c>
      <c r="H19" s="453" t="str">
        <f t="shared" si="5"/>
        <v>1.1.4</v>
      </c>
      <c r="I19" s="454"/>
      <c r="J19" s="455" t="str">
        <f t="shared" si="6"/>
        <v>IK I - 1.1.4</v>
      </c>
      <c r="K19" s="234" t="s">
        <v>392</v>
      </c>
      <c r="L19" s="235" t="s">
        <v>10</v>
      </c>
      <c r="M19" s="236" t="s">
        <v>393</v>
      </c>
      <c r="N19" s="456"/>
      <c r="O19" s="457">
        <v>0.9</v>
      </c>
      <c r="P19" s="199"/>
      <c r="Q19" s="458" t="s">
        <v>387</v>
      </c>
      <c r="R19" s="201"/>
      <c r="S19" s="202" t="str">
        <f t="shared" si="7"/>
        <v/>
      </c>
      <c r="T19" s="203" t="str">
        <f t="shared" si="8"/>
        <v/>
      </c>
      <c r="U19" s="204"/>
    </row>
    <row r="20" spans="1:23" s="459" customFormat="1" ht="20.100000000000001" customHeight="1" x14ac:dyDescent="0.25">
      <c r="A20" s="449">
        <v>3</v>
      </c>
      <c r="B20" s="450"/>
      <c r="C20" s="451" t="str">
        <f t="shared" si="0"/>
        <v/>
      </c>
      <c r="D20" s="452">
        <f t="shared" si="1"/>
        <v>1</v>
      </c>
      <c r="E20" s="452">
        <f t="shared" si="2"/>
        <v>1</v>
      </c>
      <c r="F20" s="452">
        <f t="shared" si="3"/>
        <v>5</v>
      </c>
      <c r="G20" s="452">
        <f t="shared" si="4"/>
        <v>0</v>
      </c>
      <c r="H20" s="453" t="str">
        <f t="shared" si="5"/>
        <v>1.1.5</v>
      </c>
      <c r="I20" s="454"/>
      <c r="J20" s="455" t="str">
        <f t="shared" si="6"/>
        <v>IK I - 1.1.5</v>
      </c>
      <c r="K20" s="234" t="s">
        <v>394</v>
      </c>
      <c r="L20" s="235" t="s">
        <v>10</v>
      </c>
      <c r="M20" s="236" t="s">
        <v>395</v>
      </c>
      <c r="N20" s="456"/>
      <c r="O20" s="457">
        <v>0.9</v>
      </c>
      <c r="P20" s="199"/>
      <c r="Q20" s="458" t="s">
        <v>387</v>
      </c>
      <c r="R20" s="201"/>
      <c r="S20" s="202" t="str">
        <f t="shared" si="7"/>
        <v/>
      </c>
      <c r="T20" s="203" t="str">
        <f t="shared" si="8"/>
        <v/>
      </c>
      <c r="U20" s="204"/>
    </row>
    <row r="21" spans="1:23" s="459" customFormat="1" ht="20.100000000000001" customHeight="1" x14ac:dyDescent="0.25">
      <c r="A21" s="449">
        <v>3</v>
      </c>
      <c r="B21" s="450"/>
      <c r="C21" s="451" t="str">
        <f t="shared" si="0"/>
        <v/>
      </c>
      <c r="D21" s="452">
        <f t="shared" si="1"/>
        <v>1</v>
      </c>
      <c r="E21" s="452">
        <f t="shared" si="2"/>
        <v>1</v>
      </c>
      <c r="F21" s="452">
        <f t="shared" si="3"/>
        <v>6</v>
      </c>
      <c r="G21" s="452">
        <f t="shared" si="4"/>
        <v>0</v>
      </c>
      <c r="H21" s="453" t="str">
        <f t="shared" si="5"/>
        <v>1.1.6</v>
      </c>
      <c r="I21" s="454"/>
      <c r="J21" s="455" t="str">
        <f t="shared" si="6"/>
        <v>IK I - 1.1.6</v>
      </c>
      <c r="K21" s="234" t="s">
        <v>396</v>
      </c>
      <c r="L21" s="235" t="s">
        <v>10</v>
      </c>
      <c r="M21" s="236" t="s">
        <v>397</v>
      </c>
      <c r="N21" s="456"/>
      <c r="O21" s="457">
        <v>0.9</v>
      </c>
      <c r="P21" s="199"/>
      <c r="Q21" s="458" t="s">
        <v>387</v>
      </c>
      <c r="R21" s="201"/>
      <c r="S21" s="202" t="str">
        <f t="shared" si="7"/>
        <v/>
      </c>
      <c r="T21" s="203" t="str">
        <f t="shared" si="8"/>
        <v/>
      </c>
      <c r="U21" s="204"/>
    </row>
    <row r="22" spans="1:23" s="459" customFormat="1" ht="20.100000000000001" customHeight="1" x14ac:dyDescent="0.25">
      <c r="A22" s="449">
        <v>3</v>
      </c>
      <c r="B22" s="450"/>
      <c r="C22" s="451" t="str">
        <f t="shared" si="0"/>
        <v/>
      </c>
      <c r="D22" s="452">
        <f t="shared" si="1"/>
        <v>1</v>
      </c>
      <c r="E22" s="452">
        <f t="shared" si="2"/>
        <v>1</v>
      </c>
      <c r="F22" s="452">
        <f t="shared" si="3"/>
        <v>7</v>
      </c>
      <c r="G22" s="452">
        <f t="shared" si="4"/>
        <v>0</v>
      </c>
      <c r="H22" s="453" t="str">
        <f t="shared" si="5"/>
        <v>1.1.7</v>
      </c>
      <c r="I22" s="454"/>
      <c r="J22" s="455" t="str">
        <f t="shared" si="6"/>
        <v>IK I - 1.1.7</v>
      </c>
      <c r="K22" s="234" t="s">
        <v>398</v>
      </c>
      <c r="L22" s="235" t="s">
        <v>10</v>
      </c>
      <c r="M22" s="236" t="s">
        <v>399</v>
      </c>
      <c r="N22" s="456"/>
      <c r="O22" s="457">
        <v>0.9</v>
      </c>
      <c r="P22" s="199"/>
      <c r="Q22" s="458" t="s">
        <v>387</v>
      </c>
      <c r="R22" s="201"/>
      <c r="S22" s="202" t="str">
        <f t="shared" si="7"/>
        <v/>
      </c>
      <c r="T22" s="203" t="str">
        <f t="shared" si="8"/>
        <v/>
      </c>
      <c r="U22" s="204"/>
      <c r="V22" s="252"/>
      <c r="W22" s="252"/>
    </row>
    <row r="23" spans="1:23" s="459" customFormat="1" ht="20.100000000000001" customHeight="1" x14ac:dyDescent="0.25">
      <c r="A23" s="449">
        <v>3</v>
      </c>
      <c r="B23" s="450"/>
      <c r="C23" s="451" t="str">
        <f t="shared" si="0"/>
        <v/>
      </c>
      <c r="D23" s="452">
        <f t="shared" si="1"/>
        <v>1</v>
      </c>
      <c r="E23" s="452">
        <f t="shared" si="2"/>
        <v>1</v>
      </c>
      <c r="F23" s="452">
        <f t="shared" si="3"/>
        <v>8</v>
      </c>
      <c r="G23" s="452">
        <f t="shared" si="4"/>
        <v>0</v>
      </c>
      <c r="H23" s="453" t="str">
        <f t="shared" si="5"/>
        <v>1.1.8</v>
      </c>
      <c r="I23" s="454"/>
      <c r="J23" s="455" t="str">
        <f t="shared" si="6"/>
        <v>IK I - 1.1.8</v>
      </c>
      <c r="K23" s="234" t="s">
        <v>400</v>
      </c>
      <c r="L23" s="235" t="s">
        <v>10</v>
      </c>
      <c r="M23" s="236" t="s">
        <v>401</v>
      </c>
      <c r="N23" s="456"/>
      <c r="O23" s="457">
        <v>0.9</v>
      </c>
      <c r="P23" s="199"/>
      <c r="Q23" s="458" t="s">
        <v>387</v>
      </c>
      <c r="R23" s="201"/>
      <c r="S23" s="202" t="str">
        <f t="shared" si="7"/>
        <v/>
      </c>
      <c r="T23" s="203" t="str">
        <f t="shared" si="8"/>
        <v/>
      </c>
      <c r="U23" s="204"/>
      <c r="V23" s="252"/>
      <c r="W23" s="252"/>
    </row>
    <row r="24" spans="1:23" s="459" customFormat="1" ht="20.100000000000001" customHeight="1" x14ac:dyDescent="0.25">
      <c r="A24" s="449">
        <v>3</v>
      </c>
      <c r="B24" s="450"/>
      <c r="C24" s="451" t="str">
        <f t="shared" si="0"/>
        <v/>
      </c>
      <c r="D24" s="452">
        <f t="shared" si="1"/>
        <v>1</v>
      </c>
      <c r="E24" s="452">
        <f t="shared" si="2"/>
        <v>1</v>
      </c>
      <c r="F24" s="452">
        <f t="shared" si="3"/>
        <v>9</v>
      </c>
      <c r="G24" s="452">
        <f t="shared" si="4"/>
        <v>0</v>
      </c>
      <c r="H24" s="453" t="str">
        <f t="shared" si="5"/>
        <v>1.1.9</v>
      </c>
      <c r="I24" s="454"/>
      <c r="J24" s="455" t="str">
        <f t="shared" si="6"/>
        <v>IK I - 1.1.9</v>
      </c>
      <c r="K24" s="234" t="s">
        <v>402</v>
      </c>
      <c r="L24" s="235" t="s">
        <v>10</v>
      </c>
      <c r="M24" s="236" t="s">
        <v>403</v>
      </c>
      <c r="N24" s="456"/>
      <c r="O24" s="457">
        <v>0.9</v>
      </c>
      <c r="P24" s="199"/>
      <c r="Q24" s="458" t="s">
        <v>387</v>
      </c>
      <c r="R24" s="201"/>
      <c r="S24" s="202" t="str">
        <f t="shared" si="7"/>
        <v/>
      </c>
      <c r="T24" s="203" t="str">
        <f t="shared" si="8"/>
        <v/>
      </c>
      <c r="U24" s="204"/>
      <c r="V24" s="252"/>
      <c r="W24" s="252"/>
    </row>
    <row r="25" spans="1:23" s="459" customFormat="1" ht="20.100000000000001" customHeight="1" x14ac:dyDescent="0.25">
      <c r="A25" s="449">
        <v>3</v>
      </c>
      <c r="B25" s="450"/>
      <c r="C25" s="451" t="str">
        <f t="shared" si="0"/>
        <v/>
      </c>
      <c r="D25" s="452">
        <f t="shared" si="1"/>
        <v>1</v>
      </c>
      <c r="E25" s="452">
        <f t="shared" si="2"/>
        <v>1</v>
      </c>
      <c r="F25" s="452">
        <f t="shared" si="3"/>
        <v>10</v>
      </c>
      <c r="G25" s="452">
        <f t="shared" si="4"/>
        <v>0</v>
      </c>
      <c r="H25" s="453" t="str">
        <f t="shared" si="5"/>
        <v>1.1.10</v>
      </c>
      <c r="I25" s="454"/>
      <c r="J25" s="455" t="str">
        <f t="shared" si="6"/>
        <v>IK I - 1.1.10</v>
      </c>
      <c r="K25" s="234" t="s">
        <v>404</v>
      </c>
      <c r="L25" s="235" t="s">
        <v>10</v>
      </c>
      <c r="M25" s="236" t="s">
        <v>405</v>
      </c>
      <c r="N25" s="456"/>
      <c r="O25" s="457">
        <v>1</v>
      </c>
      <c r="P25" s="199"/>
      <c r="Q25" s="458" t="s">
        <v>387</v>
      </c>
      <c r="R25" s="201"/>
      <c r="S25" s="202" t="str">
        <f t="shared" si="7"/>
        <v/>
      </c>
      <c r="T25" s="203" t="str">
        <f t="shared" si="8"/>
        <v/>
      </c>
      <c r="U25" s="204"/>
      <c r="V25" s="252"/>
      <c r="W25" s="252"/>
    </row>
    <row r="26" spans="1:23" s="459" customFormat="1" ht="20.100000000000001" customHeight="1" x14ac:dyDescent="0.25">
      <c r="A26" s="449">
        <v>3</v>
      </c>
      <c r="B26" s="450"/>
      <c r="C26" s="451" t="str">
        <f t="shared" si="0"/>
        <v/>
      </c>
      <c r="D26" s="452">
        <f t="shared" si="1"/>
        <v>1</v>
      </c>
      <c r="E26" s="452">
        <f t="shared" si="2"/>
        <v>1</v>
      </c>
      <c r="F26" s="452">
        <f t="shared" si="3"/>
        <v>11</v>
      </c>
      <c r="G26" s="452">
        <f t="shared" si="4"/>
        <v>0</v>
      </c>
      <c r="H26" s="453" t="str">
        <f t="shared" si="5"/>
        <v>1.1.11</v>
      </c>
      <c r="I26" s="454"/>
      <c r="J26" s="455" t="str">
        <f t="shared" si="6"/>
        <v>IK I - 1.1.11</v>
      </c>
      <c r="K26" s="234" t="s">
        <v>406</v>
      </c>
      <c r="L26" s="235" t="s">
        <v>10</v>
      </c>
      <c r="M26" s="236" t="s">
        <v>407</v>
      </c>
      <c r="N26" s="456"/>
      <c r="O26" s="457">
        <v>0.9</v>
      </c>
      <c r="P26" s="199"/>
      <c r="Q26" s="458" t="s">
        <v>387</v>
      </c>
      <c r="R26" s="201"/>
      <c r="S26" s="202" t="str">
        <f t="shared" si="7"/>
        <v/>
      </c>
      <c r="T26" s="203" t="str">
        <f t="shared" si="8"/>
        <v/>
      </c>
      <c r="U26" s="204"/>
      <c r="V26" s="252"/>
      <c r="W26" s="252"/>
    </row>
    <row r="27" spans="1:23" s="459" customFormat="1" ht="20.100000000000001" customHeight="1" x14ac:dyDescent="0.25">
      <c r="A27" s="449">
        <v>3</v>
      </c>
      <c r="B27" s="450"/>
      <c r="C27" s="451" t="str">
        <f t="shared" si="0"/>
        <v/>
      </c>
      <c r="D27" s="452">
        <f t="shared" si="1"/>
        <v>1</v>
      </c>
      <c r="E27" s="452">
        <f t="shared" si="2"/>
        <v>1</v>
      </c>
      <c r="F27" s="452">
        <f t="shared" si="3"/>
        <v>12</v>
      </c>
      <c r="G27" s="452">
        <f t="shared" si="4"/>
        <v>0</v>
      </c>
      <c r="H27" s="453" t="str">
        <f t="shared" si="5"/>
        <v>1.1.12</v>
      </c>
      <c r="I27" s="454"/>
      <c r="J27" s="455" t="str">
        <f t="shared" si="6"/>
        <v>IK I - 1.1.12</v>
      </c>
      <c r="K27" s="234" t="s">
        <v>408</v>
      </c>
      <c r="L27" s="235" t="s">
        <v>10</v>
      </c>
      <c r="M27" s="236" t="s">
        <v>409</v>
      </c>
      <c r="N27" s="456"/>
      <c r="O27" s="457">
        <v>1</v>
      </c>
      <c r="P27" s="199"/>
      <c r="Q27" s="458" t="s">
        <v>387</v>
      </c>
      <c r="R27" s="201"/>
      <c r="S27" s="202" t="str">
        <f t="shared" si="7"/>
        <v/>
      </c>
      <c r="T27" s="203" t="str">
        <f t="shared" si="8"/>
        <v/>
      </c>
      <c r="U27" s="204"/>
      <c r="V27" s="252"/>
      <c r="W27" s="252"/>
    </row>
    <row r="28" spans="1:23" s="459" customFormat="1" ht="20.100000000000001" customHeight="1" x14ac:dyDescent="0.25">
      <c r="A28" s="449">
        <v>1</v>
      </c>
      <c r="B28" s="450"/>
      <c r="C28" s="451" t="str">
        <f t="shared" si="0"/>
        <v>T</v>
      </c>
      <c r="D28" s="452">
        <f t="shared" si="1"/>
        <v>2</v>
      </c>
      <c r="E28" s="452">
        <f t="shared" si="2"/>
        <v>0</v>
      </c>
      <c r="F28" s="452">
        <f t="shared" si="3"/>
        <v>0</v>
      </c>
      <c r="G28" s="452">
        <f t="shared" si="4"/>
        <v>0</v>
      </c>
      <c r="H28" s="453">
        <f t="shared" si="5"/>
        <v>2</v>
      </c>
      <c r="I28" s="454"/>
      <c r="J28" s="455" t="str">
        <f t="shared" si="6"/>
        <v>IK I - 2</v>
      </c>
      <c r="K28" s="234" t="s">
        <v>410</v>
      </c>
      <c r="L28" s="235"/>
      <c r="M28" s="236"/>
      <c r="N28" s="456"/>
      <c r="O28" s="457"/>
      <c r="P28" s="199"/>
      <c r="Q28" s="458"/>
      <c r="R28" s="201"/>
      <c r="S28" s="202" t="str">
        <f t="shared" si="7"/>
        <v/>
      </c>
      <c r="T28" s="203" t="str">
        <f t="shared" si="8"/>
        <v/>
      </c>
      <c r="U28" s="204"/>
    </row>
    <row r="29" spans="1:23" s="459" customFormat="1" ht="20.100000000000001" customHeight="1" x14ac:dyDescent="0.25">
      <c r="A29" s="449">
        <v>2</v>
      </c>
      <c r="B29" s="450"/>
      <c r="C29" s="451" t="str">
        <f t="shared" si="0"/>
        <v>Ü</v>
      </c>
      <c r="D29" s="452">
        <f t="shared" si="1"/>
        <v>2</v>
      </c>
      <c r="E29" s="452">
        <f t="shared" si="2"/>
        <v>1</v>
      </c>
      <c r="F29" s="452">
        <f t="shared" si="3"/>
        <v>0</v>
      </c>
      <c r="G29" s="452">
        <f t="shared" si="4"/>
        <v>0</v>
      </c>
      <c r="H29" s="453" t="str">
        <f t="shared" si="5"/>
        <v>2.1</v>
      </c>
      <c r="I29" s="454"/>
      <c r="J29" s="455" t="str">
        <f t="shared" si="6"/>
        <v>IK I - 2.1</v>
      </c>
      <c r="K29" s="234" t="s">
        <v>411</v>
      </c>
      <c r="L29" s="235"/>
      <c r="M29" s="236"/>
      <c r="N29" s="456"/>
      <c r="O29" s="457"/>
      <c r="P29" s="199"/>
      <c r="Q29" s="458"/>
      <c r="R29" s="201"/>
      <c r="S29" s="202" t="str">
        <f t="shared" si="7"/>
        <v/>
      </c>
      <c r="T29" s="203" t="str">
        <f t="shared" si="8"/>
        <v/>
      </c>
      <c r="U29" s="204"/>
    </row>
    <row r="30" spans="1:23" s="459" customFormat="1" ht="20.100000000000001" customHeight="1" x14ac:dyDescent="0.25">
      <c r="A30" s="449">
        <v>3</v>
      </c>
      <c r="B30" s="450"/>
      <c r="C30" s="451" t="str">
        <f t="shared" si="0"/>
        <v>Ü</v>
      </c>
      <c r="D30" s="452">
        <f t="shared" si="1"/>
        <v>2</v>
      </c>
      <c r="E30" s="452">
        <f t="shared" si="2"/>
        <v>1</v>
      </c>
      <c r="F30" s="452">
        <f t="shared" si="3"/>
        <v>1</v>
      </c>
      <c r="G30" s="452">
        <f t="shared" si="4"/>
        <v>0</v>
      </c>
      <c r="H30" s="453" t="str">
        <f t="shared" si="5"/>
        <v>2.1.1</v>
      </c>
      <c r="I30" s="454"/>
      <c r="J30" s="455" t="str">
        <f t="shared" si="6"/>
        <v>IK I - 2.1.1</v>
      </c>
      <c r="K30" s="234" t="s">
        <v>412</v>
      </c>
      <c r="L30" s="235"/>
      <c r="M30" s="236"/>
      <c r="N30" s="456"/>
      <c r="O30" s="457"/>
      <c r="P30" s="199"/>
      <c r="Q30" s="458"/>
      <c r="R30" s="201"/>
      <c r="S30" s="202" t="str">
        <f t="shared" si="7"/>
        <v/>
      </c>
      <c r="T30" s="203" t="str">
        <f t="shared" si="8"/>
        <v/>
      </c>
      <c r="U30" s="204"/>
    </row>
    <row r="31" spans="1:23" s="459" customFormat="1" ht="20.100000000000001" customHeight="1" x14ac:dyDescent="0.25">
      <c r="A31" s="449">
        <v>4</v>
      </c>
      <c r="B31" s="450"/>
      <c r="C31" s="451" t="str">
        <f t="shared" si="0"/>
        <v/>
      </c>
      <c r="D31" s="452">
        <f t="shared" si="1"/>
        <v>2</v>
      </c>
      <c r="E31" s="452">
        <f t="shared" si="2"/>
        <v>1</v>
      </c>
      <c r="F31" s="452">
        <f t="shared" si="3"/>
        <v>1</v>
      </c>
      <c r="G31" s="452">
        <f t="shared" si="4"/>
        <v>1</v>
      </c>
      <c r="H31" s="453" t="str">
        <f t="shared" si="5"/>
        <v>2.1.1.1</v>
      </c>
      <c r="I31" s="454"/>
      <c r="J31" s="455" t="str">
        <f t="shared" si="6"/>
        <v>IK I - 2.1.1.1</v>
      </c>
      <c r="K31" s="234" t="s">
        <v>413</v>
      </c>
      <c r="L31" s="235"/>
      <c r="M31" s="236" t="s">
        <v>414</v>
      </c>
      <c r="N31" s="456"/>
      <c r="O31" s="457">
        <v>0.9</v>
      </c>
      <c r="P31" s="199"/>
      <c r="Q31" s="458" t="s">
        <v>387</v>
      </c>
      <c r="R31" s="201"/>
      <c r="S31" s="202" t="str">
        <f t="shared" si="7"/>
        <v/>
      </c>
      <c r="T31" s="203" t="str">
        <f t="shared" si="8"/>
        <v/>
      </c>
      <c r="U31" s="217"/>
    </row>
    <row r="32" spans="1:23" s="459" customFormat="1" ht="20.100000000000001" customHeight="1" x14ac:dyDescent="0.25">
      <c r="A32" s="449">
        <v>4</v>
      </c>
      <c r="B32" s="450"/>
      <c r="C32" s="451" t="str">
        <f t="shared" si="0"/>
        <v/>
      </c>
      <c r="D32" s="452">
        <f t="shared" si="1"/>
        <v>2</v>
      </c>
      <c r="E32" s="452">
        <f t="shared" si="2"/>
        <v>1</v>
      </c>
      <c r="F32" s="452">
        <f t="shared" si="3"/>
        <v>1</v>
      </c>
      <c r="G32" s="452">
        <f t="shared" si="4"/>
        <v>2</v>
      </c>
      <c r="H32" s="453" t="str">
        <f t="shared" si="5"/>
        <v>2.1.1.2</v>
      </c>
      <c r="I32" s="454"/>
      <c r="J32" s="455" t="str">
        <f t="shared" si="6"/>
        <v>IK I - 2.1.1.2</v>
      </c>
      <c r="K32" s="234" t="s">
        <v>415</v>
      </c>
      <c r="L32" s="235"/>
      <c r="M32" s="236" t="s">
        <v>414</v>
      </c>
      <c r="N32" s="456"/>
      <c r="O32" s="460">
        <v>177</v>
      </c>
      <c r="P32" s="199"/>
      <c r="Q32" s="458" t="s">
        <v>416</v>
      </c>
      <c r="R32" s="201"/>
      <c r="S32" s="202" t="str">
        <f t="shared" si="7"/>
        <v/>
      </c>
      <c r="T32" s="203" t="str">
        <f t="shared" si="8"/>
        <v/>
      </c>
      <c r="U32" s="204"/>
      <c r="V32" s="252"/>
      <c r="W32" s="252"/>
    </row>
    <row r="33" spans="1:23" s="459" customFormat="1" ht="20.100000000000001" customHeight="1" x14ac:dyDescent="0.25">
      <c r="A33" s="449">
        <v>3</v>
      </c>
      <c r="B33" s="450"/>
      <c r="C33" s="451" t="str">
        <f t="shared" si="0"/>
        <v>Ü</v>
      </c>
      <c r="D33" s="452">
        <f t="shared" si="1"/>
        <v>2</v>
      </c>
      <c r="E33" s="452">
        <f t="shared" si="2"/>
        <v>1</v>
      </c>
      <c r="F33" s="452">
        <f t="shared" si="3"/>
        <v>2</v>
      </c>
      <c r="G33" s="452">
        <f t="shared" si="4"/>
        <v>0</v>
      </c>
      <c r="H33" s="453" t="str">
        <f t="shared" si="5"/>
        <v>2.1.2</v>
      </c>
      <c r="I33" s="454"/>
      <c r="J33" s="455" t="str">
        <f t="shared" si="6"/>
        <v>IK I - 2.1.2</v>
      </c>
      <c r="K33" s="234" t="s">
        <v>417</v>
      </c>
      <c r="L33" s="235"/>
      <c r="M33" s="236"/>
      <c r="N33" s="456"/>
      <c r="O33" s="457"/>
      <c r="P33" s="199"/>
      <c r="Q33" s="458"/>
      <c r="R33" s="201"/>
      <c r="S33" s="202" t="str">
        <f t="shared" si="7"/>
        <v/>
      </c>
      <c r="T33" s="203" t="str">
        <f t="shared" si="8"/>
        <v/>
      </c>
      <c r="U33" s="204"/>
      <c r="V33" s="252"/>
      <c r="W33" s="252"/>
    </row>
    <row r="34" spans="1:23" s="459" customFormat="1" ht="20.100000000000001" customHeight="1" x14ac:dyDescent="0.25">
      <c r="A34" s="449">
        <v>4</v>
      </c>
      <c r="B34" s="450"/>
      <c r="C34" s="451" t="str">
        <f t="shared" si="0"/>
        <v/>
      </c>
      <c r="D34" s="452">
        <f t="shared" si="1"/>
        <v>2</v>
      </c>
      <c r="E34" s="452">
        <f t="shared" si="2"/>
        <v>1</v>
      </c>
      <c r="F34" s="452">
        <f t="shared" si="3"/>
        <v>2</v>
      </c>
      <c r="G34" s="452">
        <f t="shared" si="4"/>
        <v>1</v>
      </c>
      <c r="H34" s="453" t="str">
        <f t="shared" si="5"/>
        <v>2.1.2.1</v>
      </c>
      <c r="I34" s="454"/>
      <c r="J34" s="455" t="str">
        <f t="shared" si="6"/>
        <v>IK I - 2.1.2.1</v>
      </c>
      <c r="K34" s="234" t="s">
        <v>418</v>
      </c>
      <c r="L34" s="235" t="s">
        <v>10</v>
      </c>
      <c r="M34" s="236" t="s">
        <v>419</v>
      </c>
      <c r="N34" s="456"/>
      <c r="O34" s="457">
        <v>177</v>
      </c>
      <c r="P34" s="199"/>
      <c r="Q34" s="458" t="s">
        <v>416</v>
      </c>
      <c r="R34" s="201"/>
      <c r="S34" s="202" t="str">
        <f t="shared" si="7"/>
        <v/>
      </c>
      <c r="T34" s="203" t="str">
        <f t="shared" si="8"/>
        <v/>
      </c>
      <c r="U34" s="204"/>
      <c r="V34" s="252"/>
      <c r="W34" s="252"/>
    </row>
    <row r="35" spans="1:23" s="459" customFormat="1" ht="20.100000000000001" customHeight="1" x14ac:dyDescent="0.25">
      <c r="A35" s="449">
        <v>4</v>
      </c>
      <c r="B35" s="450"/>
      <c r="C35" s="451" t="str">
        <f t="shared" si="0"/>
        <v/>
      </c>
      <c r="D35" s="452">
        <f t="shared" si="1"/>
        <v>2</v>
      </c>
      <c r="E35" s="452">
        <f t="shared" si="2"/>
        <v>1</v>
      </c>
      <c r="F35" s="452">
        <f t="shared" si="3"/>
        <v>2</v>
      </c>
      <c r="G35" s="452">
        <f t="shared" si="4"/>
        <v>2</v>
      </c>
      <c r="H35" s="453" t="str">
        <f t="shared" si="5"/>
        <v>2.1.2.2</v>
      </c>
      <c r="I35" s="454"/>
      <c r="J35" s="455" t="str">
        <f t="shared" si="6"/>
        <v>IK I - 2.1.2.2</v>
      </c>
      <c r="K35" s="234" t="s">
        <v>420</v>
      </c>
      <c r="L35" s="235" t="s">
        <v>10</v>
      </c>
      <c r="M35" s="236" t="s">
        <v>421</v>
      </c>
      <c r="N35" s="456"/>
      <c r="O35" s="457">
        <v>15</v>
      </c>
      <c r="P35" s="199"/>
      <c r="Q35" s="458" t="s">
        <v>387</v>
      </c>
      <c r="R35" s="201"/>
      <c r="S35" s="202" t="str">
        <f t="shared" si="7"/>
        <v/>
      </c>
      <c r="T35" s="203" t="str">
        <f t="shared" si="8"/>
        <v/>
      </c>
      <c r="U35" s="204"/>
      <c r="V35" s="252"/>
      <c r="W35" s="252"/>
    </row>
    <row r="36" spans="1:23" s="459" customFormat="1" ht="20.100000000000001" customHeight="1" x14ac:dyDescent="0.25">
      <c r="A36" s="449">
        <v>4</v>
      </c>
      <c r="B36" s="450"/>
      <c r="C36" s="451" t="str">
        <f t="shared" si="0"/>
        <v/>
      </c>
      <c r="D36" s="452">
        <f t="shared" si="1"/>
        <v>2</v>
      </c>
      <c r="E36" s="452">
        <f t="shared" si="2"/>
        <v>1</v>
      </c>
      <c r="F36" s="452">
        <f t="shared" si="3"/>
        <v>2</v>
      </c>
      <c r="G36" s="452">
        <f t="shared" si="4"/>
        <v>3</v>
      </c>
      <c r="H36" s="453" t="str">
        <f t="shared" si="5"/>
        <v>2.1.2.3</v>
      </c>
      <c r="I36" s="454"/>
      <c r="J36" s="455" t="str">
        <f t="shared" si="6"/>
        <v>IK I - 2.1.2.3</v>
      </c>
      <c r="K36" s="234" t="s">
        <v>422</v>
      </c>
      <c r="L36" s="235" t="s">
        <v>10</v>
      </c>
      <c r="M36" s="236" t="s">
        <v>423</v>
      </c>
      <c r="N36" s="456"/>
      <c r="O36" s="460">
        <v>177</v>
      </c>
      <c r="P36" s="199"/>
      <c r="Q36" s="458" t="s">
        <v>416</v>
      </c>
      <c r="R36" s="201"/>
      <c r="S36" s="202" t="str">
        <f t="shared" si="7"/>
        <v/>
      </c>
      <c r="T36" s="203" t="str">
        <f t="shared" si="8"/>
        <v/>
      </c>
      <c r="U36" s="204"/>
      <c r="V36" s="252"/>
      <c r="W36" s="252"/>
    </row>
    <row r="37" spans="1:23" s="459" customFormat="1" ht="20.100000000000001" customHeight="1" x14ac:dyDescent="0.25">
      <c r="A37" s="449">
        <v>4</v>
      </c>
      <c r="B37" s="450"/>
      <c r="C37" s="451" t="str">
        <f t="shared" si="0"/>
        <v/>
      </c>
      <c r="D37" s="452">
        <f t="shared" si="1"/>
        <v>2</v>
      </c>
      <c r="E37" s="452">
        <f t="shared" si="2"/>
        <v>1</v>
      </c>
      <c r="F37" s="452">
        <f t="shared" si="3"/>
        <v>2</v>
      </c>
      <c r="G37" s="452">
        <f t="shared" si="4"/>
        <v>4</v>
      </c>
      <c r="H37" s="453" t="str">
        <f t="shared" si="5"/>
        <v>2.1.2.4</v>
      </c>
      <c r="I37" s="454"/>
      <c r="J37" s="455" t="str">
        <f t="shared" si="6"/>
        <v>IK I - 2.1.2.4</v>
      </c>
      <c r="K37" s="234" t="s">
        <v>424</v>
      </c>
      <c r="L37" s="235" t="s">
        <v>10</v>
      </c>
      <c r="M37" s="236" t="s">
        <v>425</v>
      </c>
      <c r="N37" s="456"/>
      <c r="O37" s="457">
        <v>177</v>
      </c>
      <c r="P37" s="199"/>
      <c r="Q37" s="458" t="s">
        <v>416</v>
      </c>
      <c r="R37" s="201"/>
      <c r="S37" s="202" t="str">
        <f t="shared" si="7"/>
        <v/>
      </c>
      <c r="T37" s="203" t="str">
        <f t="shared" si="8"/>
        <v/>
      </c>
      <c r="U37" s="204"/>
      <c r="V37" s="252"/>
      <c r="W37" s="252"/>
    </row>
    <row r="38" spans="1:23" s="459" customFormat="1" ht="28.5" x14ac:dyDescent="0.25">
      <c r="A38" s="449">
        <v>4</v>
      </c>
      <c r="B38" s="450"/>
      <c r="C38" s="451" t="str">
        <f t="shared" si="0"/>
        <v/>
      </c>
      <c r="D38" s="452">
        <f t="shared" si="1"/>
        <v>2</v>
      </c>
      <c r="E38" s="452">
        <f t="shared" si="2"/>
        <v>1</v>
      </c>
      <c r="F38" s="452">
        <f t="shared" si="3"/>
        <v>2</v>
      </c>
      <c r="G38" s="452">
        <f t="shared" si="4"/>
        <v>5</v>
      </c>
      <c r="H38" s="453" t="str">
        <f t="shared" si="5"/>
        <v>2.1.2.5</v>
      </c>
      <c r="I38" s="454"/>
      <c r="J38" s="455" t="str">
        <f t="shared" si="6"/>
        <v>IK I - 2.1.2.5</v>
      </c>
      <c r="K38" s="234" t="s">
        <v>426</v>
      </c>
      <c r="L38" s="235" t="s">
        <v>10</v>
      </c>
      <c r="M38" s="236" t="s">
        <v>427</v>
      </c>
      <c r="N38" s="456"/>
      <c r="O38" s="457">
        <v>177</v>
      </c>
      <c r="P38" s="199"/>
      <c r="Q38" s="458" t="s">
        <v>416</v>
      </c>
      <c r="R38" s="201"/>
      <c r="S38" s="202" t="str">
        <f t="shared" si="7"/>
        <v/>
      </c>
      <c r="T38" s="203" t="str">
        <f t="shared" si="8"/>
        <v/>
      </c>
      <c r="U38" s="204"/>
      <c r="V38" s="252"/>
      <c r="W38" s="252"/>
    </row>
    <row r="39" spans="1:23" s="459" customFormat="1" ht="20.100000000000001" customHeight="1" x14ac:dyDescent="0.25">
      <c r="A39" s="449">
        <v>4</v>
      </c>
      <c r="B39" s="450"/>
      <c r="C39" s="451" t="str">
        <f t="shared" si="0"/>
        <v/>
      </c>
      <c r="D39" s="452">
        <f t="shared" si="1"/>
        <v>2</v>
      </c>
      <c r="E39" s="452">
        <f t="shared" si="2"/>
        <v>1</v>
      </c>
      <c r="F39" s="452">
        <f t="shared" si="3"/>
        <v>2</v>
      </c>
      <c r="G39" s="452">
        <f t="shared" si="4"/>
        <v>6</v>
      </c>
      <c r="H39" s="453" t="str">
        <f t="shared" si="5"/>
        <v>2.1.2.6</v>
      </c>
      <c r="I39" s="454"/>
      <c r="J39" s="455" t="str">
        <f t="shared" si="6"/>
        <v>IK I - 2.1.2.6</v>
      </c>
      <c r="K39" s="234" t="s">
        <v>428</v>
      </c>
      <c r="L39" s="235" t="s">
        <v>10</v>
      </c>
      <c r="M39" s="236" t="s">
        <v>429</v>
      </c>
      <c r="N39" s="456"/>
      <c r="O39" s="457">
        <v>177</v>
      </c>
      <c r="P39" s="199"/>
      <c r="Q39" s="458" t="s">
        <v>416</v>
      </c>
      <c r="R39" s="201"/>
      <c r="S39" s="202" t="str">
        <f t="shared" si="7"/>
        <v/>
      </c>
      <c r="T39" s="203" t="str">
        <f t="shared" si="8"/>
        <v/>
      </c>
      <c r="U39" s="204"/>
      <c r="V39" s="252"/>
      <c r="W39" s="252"/>
    </row>
    <row r="40" spans="1:23" s="459" customFormat="1" ht="20.100000000000001" customHeight="1" x14ac:dyDescent="0.25">
      <c r="A40" s="449">
        <v>4</v>
      </c>
      <c r="B40" s="450"/>
      <c r="C40" s="451" t="str">
        <f t="shared" si="0"/>
        <v/>
      </c>
      <c r="D40" s="452">
        <f t="shared" si="1"/>
        <v>2</v>
      </c>
      <c r="E40" s="452">
        <f t="shared" si="2"/>
        <v>1</v>
      </c>
      <c r="F40" s="452">
        <f t="shared" si="3"/>
        <v>2</v>
      </c>
      <c r="G40" s="452">
        <f t="shared" si="4"/>
        <v>7</v>
      </c>
      <c r="H40" s="453" t="str">
        <f t="shared" si="5"/>
        <v>2.1.2.7</v>
      </c>
      <c r="I40" s="454"/>
      <c r="J40" s="455" t="str">
        <f t="shared" si="6"/>
        <v>IK I - 2.1.2.7</v>
      </c>
      <c r="K40" s="234" t="s">
        <v>430</v>
      </c>
      <c r="L40" s="235" t="s">
        <v>10</v>
      </c>
      <c r="M40" s="236" t="s">
        <v>429</v>
      </c>
      <c r="N40" s="456"/>
      <c r="O40" s="457">
        <v>177</v>
      </c>
      <c r="P40" s="199"/>
      <c r="Q40" s="458" t="s">
        <v>416</v>
      </c>
      <c r="R40" s="201"/>
      <c r="S40" s="202" t="str">
        <f t="shared" si="7"/>
        <v/>
      </c>
      <c r="T40" s="203" t="str">
        <f t="shared" si="8"/>
        <v/>
      </c>
      <c r="U40" s="204"/>
      <c r="V40" s="252"/>
      <c r="W40" s="252"/>
    </row>
    <row r="41" spans="1:23" s="459" customFormat="1" ht="20.100000000000001" customHeight="1" x14ac:dyDescent="0.25">
      <c r="A41" s="449">
        <v>4</v>
      </c>
      <c r="B41" s="450"/>
      <c r="C41" s="451" t="str">
        <f t="shared" si="0"/>
        <v/>
      </c>
      <c r="D41" s="452">
        <f t="shared" si="1"/>
        <v>2</v>
      </c>
      <c r="E41" s="452">
        <f t="shared" si="2"/>
        <v>1</v>
      </c>
      <c r="F41" s="452">
        <f t="shared" si="3"/>
        <v>2</v>
      </c>
      <c r="G41" s="452">
        <f t="shared" si="4"/>
        <v>8</v>
      </c>
      <c r="H41" s="453" t="str">
        <f t="shared" si="5"/>
        <v>2.1.2.8</v>
      </c>
      <c r="I41" s="454"/>
      <c r="J41" s="455" t="str">
        <f t="shared" si="6"/>
        <v>IK I - 2.1.2.8</v>
      </c>
      <c r="K41" s="234" t="s">
        <v>431</v>
      </c>
      <c r="L41" s="235" t="s">
        <v>10</v>
      </c>
      <c r="M41" s="236" t="s">
        <v>429</v>
      </c>
      <c r="N41" s="456"/>
      <c r="O41" s="457">
        <v>177</v>
      </c>
      <c r="P41" s="199"/>
      <c r="Q41" s="458" t="s">
        <v>416</v>
      </c>
      <c r="R41" s="201"/>
      <c r="S41" s="202" t="str">
        <f t="shared" si="7"/>
        <v/>
      </c>
      <c r="T41" s="203" t="str">
        <f t="shared" si="8"/>
        <v/>
      </c>
      <c r="U41" s="204"/>
      <c r="V41" s="252"/>
      <c r="W41" s="252"/>
    </row>
    <row r="42" spans="1:23" s="459" customFormat="1" ht="18" x14ac:dyDescent="0.25">
      <c r="A42" s="449">
        <v>4</v>
      </c>
      <c r="B42" s="450"/>
      <c r="C42" s="451" t="str">
        <f t="shared" si="0"/>
        <v/>
      </c>
      <c r="D42" s="452">
        <f t="shared" si="1"/>
        <v>2</v>
      </c>
      <c r="E42" s="452">
        <f t="shared" si="2"/>
        <v>1</v>
      </c>
      <c r="F42" s="452">
        <f t="shared" si="3"/>
        <v>2</v>
      </c>
      <c r="G42" s="452">
        <f t="shared" si="4"/>
        <v>9</v>
      </c>
      <c r="H42" s="453" t="str">
        <f t="shared" si="5"/>
        <v>2.1.2.9</v>
      </c>
      <c r="I42" s="454"/>
      <c r="J42" s="455" t="str">
        <f t="shared" si="6"/>
        <v>IK I - 2.1.2.9</v>
      </c>
      <c r="K42" s="234" t="s">
        <v>432</v>
      </c>
      <c r="L42" s="235" t="s">
        <v>10</v>
      </c>
      <c r="M42" s="236" t="s">
        <v>433</v>
      </c>
      <c r="N42" s="456"/>
      <c r="O42" s="457">
        <v>177</v>
      </c>
      <c r="P42" s="199"/>
      <c r="Q42" s="458" t="s">
        <v>416</v>
      </c>
      <c r="R42" s="201"/>
      <c r="S42" s="202" t="str">
        <f t="shared" si="7"/>
        <v/>
      </c>
      <c r="T42" s="203" t="str">
        <f t="shared" si="8"/>
        <v/>
      </c>
      <c r="U42" s="204"/>
      <c r="V42" s="252"/>
      <c r="W42" s="252"/>
    </row>
    <row r="43" spans="1:23" s="459" customFormat="1" ht="20.100000000000001" customHeight="1" x14ac:dyDescent="0.25">
      <c r="A43" s="449">
        <v>4</v>
      </c>
      <c r="B43" s="450"/>
      <c r="C43" s="451" t="str">
        <f t="shared" si="0"/>
        <v/>
      </c>
      <c r="D43" s="452">
        <f t="shared" si="1"/>
        <v>2</v>
      </c>
      <c r="E43" s="452">
        <f t="shared" si="2"/>
        <v>1</v>
      </c>
      <c r="F43" s="452">
        <f t="shared" si="3"/>
        <v>2</v>
      </c>
      <c r="G43" s="452">
        <f t="shared" si="4"/>
        <v>10</v>
      </c>
      <c r="H43" s="453" t="str">
        <f t="shared" si="5"/>
        <v>2.1.2.10</v>
      </c>
      <c r="I43" s="454"/>
      <c r="J43" s="455" t="str">
        <f t="shared" si="6"/>
        <v>IK I - 2.1.2.10</v>
      </c>
      <c r="K43" s="234" t="s">
        <v>434</v>
      </c>
      <c r="L43" s="235" t="s">
        <v>10</v>
      </c>
      <c r="M43" s="236" t="s">
        <v>435</v>
      </c>
      <c r="N43" s="456"/>
      <c r="O43" s="457">
        <v>177</v>
      </c>
      <c r="P43" s="199"/>
      <c r="Q43" s="458" t="s">
        <v>416</v>
      </c>
      <c r="R43" s="201"/>
      <c r="S43" s="202" t="str">
        <f t="shared" si="7"/>
        <v/>
      </c>
      <c r="T43" s="203" t="str">
        <f t="shared" si="8"/>
        <v/>
      </c>
      <c r="U43" s="204"/>
      <c r="V43" s="252"/>
      <c r="W43" s="252"/>
    </row>
    <row r="44" spans="1:23" s="459" customFormat="1" ht="28.5" x14ac:dyDescent="0.25">
      <c r="A44" s="449">
        <v>4</v>
      </c>
      <c r="B44" s="450"/>
      <c r="C44" s="451" t="str">
        <f t="shared" si="0"/>
        <v/>
      </c>
      <c r="D44" s="452">
        <f t="shared" si="1"/>
        <v>2</v>
      </c>
      <c r="E44" s="452">
        <f t="shared" si="2"/>
        <v>1</v>
      </c>
      <c r="F44" s="452">
        <f t="shared" si="3"/>
        <v>2</v>
      </c>
      <c r="G44" s="452">
        <f t="shared" si="4"/>
        <v>11</v>
      </c>
      <c r="H44" s="453" t="str">
        <f t="shared" si="5"/>
        <v>2.1.2.11</v>
      </c>
      <c r="I44" s="454"/>
      <c r="J44" s="455" t="str">
        <f t="shared" si="6"/>
        <v>IK I - 2.1.2.11</v>
      </c>
      <c r="K44" s="234" t="s">
        <v>436</v>
      </c>
      <c r="L44" s="235" t="s">
        <v>10</v>
      </c>
      <c r="M44" s="236" t="s">
        <v>437</v>
      </c>
      <c r="N44" s="456"/>
      <c r="O44" s="457">
        <v>177</v>
      </c>
      <c r="P44" s="199"/>
      <c r="Q44" s="458" t="s">
        <v>416</v>
      </c>
      <c r="R44" s="201"/>
      <c r="S44" s="202" t="str">
        <f t="shared" si="7"/>
        <v/>
      </c>
      <c r="T44" s="203" t="str">
        <f t="shared" si="8"/>
        <v/>
      </c>
      <c r="U44" s="204"/>
      <c r="V44" s="252"/>
      <c r="W44" s="252"/>
    </row>
    <row r="45" spans="1:23" s="459" customFormat="1" ht="20.100000000000001" customHeight="1" x14ac:dyDescent="0.25">
      <c r="A45" s="449">
        <v>4</v>
      </c>
      <c r="B45" s="450"/>
      <c r="C45" s="451" t="str">
        <f t="shared" si="0"/>
        <v/>
      </c>
      <c r="D45" s="452">
        <f t="shared" si="1"/>
        <v>2</v>
      </c>
      <c r="E45" s="452">
        <f t="shared" si="2"/>
        <v>1</v>
      </c>
      <c r="F45" s="452">
        <f t="shared" si="3"/>
        <v>2</v>
      </c>
      <c r="G45" s="452">
        <f t="shared" si="4"/>
        <v>12</v>
      </c>
      <c r="H45" s="453" t="str">
        <f t="shared" si="5"/>
        <v>2.1.2.12</v>
      </c>
      <c r="I45" s="454"/>
      <c r="J45" s="455" t="str">
        <f t="shared" si="6"/>
        <v>IK I - 2.1.2.12</v>
      </c>
      <c r="K45" s="234" t="s">
        <v>438</v>
      </c>
      <c r="L45" s="235" t="s">
        <v>10</v>
      </c>
      <c r="M45" s="236" t="s">
        <v>439</v>
      </c>
      <c r="N45" s="456"/>
      <c r="O45" s="457">
        <v>177</v>
      </c>
      <c r="P45" s="199"/>
      <c r="Q45" s="458" t="s">
        <v>416</v>
      </c>
      <c r="R45" s="201"/>
      <c r="S45" s="202" t="str">
        <f t="shared" si="7"/>
        <v/>
      </c>
      <c r="T45" s="203" t="str">
        <f t="shared" si="8"/>
        <v/>
      </c>
      <c r="U45" s="204"/>
      <c r="V45" s="252"/>
      <c r="W45" s="252"/>
    </row>
    <row r="46" spans="1:23" s="459" customFormat="1" ht="20.100000000000001" customHeight="1" x14ac:dyDescent="0.25">
      <c r="A46" s="449">
        <v>4</v>
      </c>
      <c r="B46" s="450"/>
      <c r="C46" s="451" t="str">
        <f t="shared" si="0"/>
        <v/>
      </c>
      <c r="D46" s="452">
        <f t="shared" si="1"/>
        <v>2</v>
      </c>
      <c r="E46" s="452">
        <f t="shared" si="2"/>
        <v>1</v>
      </c>
      <c r="F46" s="452">
        <f t="shared" si="3"/>
        <v>2</v>
      </c>
      <c r="G46" s="452">
        <f t="shared" si="4"/>
        <v>13</v>
      </c>
      <c r="H46" s="453" t="str">
        <f t="shared" si="5"/>
        <v>2.1.2.13</v>
      </c>
      <c r="I46" s="454"/>
      <c r="J46" s="455" t="str">
        <f t="shared" si="6"/>
        <v>IK I - 2.1.2.13</v>
      </c>
      <c r="K46" s="234" t="s">
        <v>440</v>
      </c>
      <c r="L46" s="235" t="s">
        <v>10</v>
      </c>
      <c r="M46" s="236" t="s">
        <v>441</v>
      </c>
      <c r="N46" s="456"/>
      <c r="O46" s="461">
        <v>6</v>
      </c>
      <c r="P46" s="199"/>
      <c r="Q46" s="458" t="s">
        <v>416</v>
      </c>
      <c r="R46" s="201"/>
      <c r="S46" s="202" t="str">
        <f t="shared" si="7"/>
        <v/>
      </c>
      <c r="T46" s="203" t="str">
        <f t="shared" si="8"/>
        <v/>
      </c>
      <c r="U46" s="204"/>
      <c r="V46" s="252"/>
      <c r="W46" s="252"/>
    </row>
    <row r="47" spans="1:23" s="459" customFormat="1" ht="20.100000000000001" customHeight="1" x14ac:dyDescent="0.25">
      <c r="A47" s="449">
        <v>4</v>
      </c>
      <c r="B47" s="450"/>
      <c r="C47" s="451" t="str">
        <f t="shared" si="0"/>
        <v/>
      </c>
      <c r="D47" s="452">
        <f t="shared" si="1"/>
        <v>2</v>
      </c>
      <c r="E47" s="452">
        <f t="shared" si="2"/>
        <v>1</v>
      </c>
      <c r="F47" s="452">
        <f t="shared" si="3"/>
        <v>2</v>
      </c>
      <c r="G47" s="452">
        <f t="shared" si="4"/>
        <v>14</v>
      </c>
      <c r="H47" s="453" t="str">
        <f t="shared" si="5"/>
        <v>2.1.2.14</v>
      </c>
      <c r="I47" s="454"/>
      <c r="J47" s="455" t="str">
        <f t="shared" si="6"/>
        <v>IK I - 2.1.2.14</v>
      </c>
      <c r="K47" s="234" t="s">
        <v>442</v>
      </c>
      <c r="L47" s="235" t="s">
        <v>10</v>
      </c>
      <c r="M47" s="236" t="s">
        <v>443</v>
      </c>
      <c r="N47" s="456"/>
      <c r="O47" s="457">
        <v>177</v>
      </c>
      <c r="P47" s="199"/>
      <c r="Q47" s="458" t="s">
        <v>416</v>
      </c>
      <c r="R47" s="201"/>
      <c r="S47" s="202" t="str">
        <f t="shared" si="7"/>
        <v/>
      </c>
      <c r="T47" s="203" t="str">
        <f t="shared" si="8"/>
        <v/>
      </c>
      <c r="U47" s="204"/>
      <c r="V47" s="252"/>
      <c r="W47" s="252"/>
    </row>
    <row r="48" spans="1:23" s="459" customFormat="1" ht="20.100000000000001" customHeight="1" x14ac:dyDescent="0.25">
      <c r="A48" s="449">
        <v>4</v>
      </c>
      <c r="B48" s="450"/>
      <c r="C48" s="451" t="str">
        <f t="shared" si="0"/>
        <v/>
      </c>
      <c r="D48" s="452">
        <f t="shared" si="1"/>
        <v>2</v>
      </c>
      <c r="E48" s="452">
        <f t="shared" si="2"/>
        <v>1</v>
      </c>
      <c r="F48" s="452">
        <f t="shared" si="3"/>
        <v>2</v>
      </c>
      <c r="G48" s="452">
        <f t="shared" si="4"/>
        <v>15</v>
      </c>
      <c r="H48" s="453" t="str">
        <f t="shared" si="5"/>
        <v>2.1.2.15</v>
      </c>
      <c r="I48" s="454"/>
      <c r="J48" s="455" t="str">
        <f t="shared" si="6"/>
        <v>IK I - 2.1.2.15</v>
      </c>
      <c r="K48" s="234" t="s">
        <v>444</v>
      </c>
      <c r="L48" s="235" t="s">
        <v>10</v>
      </c>
      <c r="M48" s="236" t="s">
        <v>445</v>
      </c>
      <c r="N48" s="456"/>
      <c r="O48" s="457">
        <v>177</v>
      </c>
      <c r="P48" s="199"/>
      <c r="Q48" s="458" t="s">
        <v>416</v>
      </c>
      <c r="R48" s="201"/>
      <c r="S48" s="202" t="str">
        <f t="shared" si="7"/>
        <v/>
      </c>
      <c r="T48" s="203" t="str">
        <f t="shared" si="8"/>
        <v/>
      </c>
      <c r="U48" s="204"/>
      <c r="V48" s="252"/>
      <c r="W48" s="252"/>
    </row>
    <row r="49" spans="1:23" s="459" customFormat="1" ht="20.100000000000001" customHeight="1" x14ac:dyDescent="0.25">
      <c r="A49" s="449">
        <v>4</v>
      </c>
      <c r="B49" s="450"/>
      <c r="C49" s="451" t="str">
        <f t="shared" si="0"/>
        <v/>
      </c>
      <c r="D49" s="452">
        <f t="shared" si="1"/>
        <v>2</v>
      </c>
      <c r="E49" s="452">
        <f t="shared" si="2"/>
        <v>1</v>
      </c>
      <c r="F49" s="452">
        <f t="shared" si="3"/>
        <v>2</v>
      </c>
      <c r="G49" s="452">
        <f t="shared" si="4"/>
        <v>16</v>
      </c>
      <c r="H49" s="453" t="str">
        <f t="shared" si="5"/>
        <v>2.1.2.16</v>
      </c>
      <c r="I49" s="454"/>
      <c r="J49" s="455" t="str">
        <f t="shared" si="6"/>
        <v>IK I - 2.1.2.16</v>
      </c>
      <c r="K49" s="234" t="s">
        <v>446</v>
      </c>
      <c r="L49" s="235" t="s">
        <v>10</v>
      </c>
      <c r="M49" s="236" t="s">
        <v>447</v>
      </c>
      <c r="N49" s="456"/>
      <c r="O49" s="457">
        <v>177</v>
      </c>
      <c r="P49" s="199"/>
      <c r="Q49" s="458" t="s">
        <v>416</v>
      </c>
      <c r="R49" s="201"/>
      <c r="S49" s="202" t="str">
        <f t="shared" si="7"/>
        <v/>
      </c>
      <c r="T49" s="203" t="str">
        <f t="shared" si="8"/>
        <v/>
      </c>
      <c r="U49" s="204"/>
      <c r="V49" s="252"/>
      <c r="W49" s="252"/>
    </row>
    <row r="50" spans="1:23" s="459" customFormat="1" ht="20.100000000000001" customHeight="1" x14ac:dyDescent="0.25">
      <c r="A50" s="449">
        <v>4</v>
      </c>
      <c r="B50" s="450"/>
      <c r="C50" s="451" t="str">
        <f t="shared" si="0"/>
        <v/>
      </c>
      <c r="D50" s="452">
        <f t="shared" si="1"/>
        <v>2</v>
      </c>
      <c r="E50" s="452">
        <f t="shared" si="2"/>
        <v>1</v>
      </c>
      <c r="F50" s="452">
        <f t="shared" si="3"/>
        <v>2</v>
      </c>
      <c r="G50" s="452">
        <f t="shared" si="4"/>
        <v>17</v>
      </c>
      <c r="H50" s="453" t="str">
        <f t="shared" si="5"/>
        <v>2.1.2.17</v>
      </c>
      <c r="I50" s="454"/>
      <c r="J50" s="455" t="str">
        <f t="shared" si="6"/>
        <v>IK I - 2.1.2.17</v>
      </c>
      <c r="K50" s="234" t="s">
        <v>448</v>
      </c>
      <c r="L50" s="235" t="s">
        <v>10</v>
      </c>
      <c r="M50" s="236" t="s">
        <v>449</v>
      </c>
      <c r="N50" s="456"/>
      <c r="O50" s="457">
        <v>177</v>
      </c>
      <c r="P50" s="199"/>
      <c r="Q50" s="458" t="s">
        <v>416</v>
      </c>
      <c r="R50" s="201"/>
      <c r="S50" s="202" t="str">
        <f t="shared" si="7"/>
        <v/>
      </c>
      <c r="T50" s="203" t="str">
        <f t="shared" si="8"/>
        <v/>
      </c>
      <c r="U50" s="204"/>
      <c r="V50" s="252"/>
      <c r="W50" s="252"/>
    </row>
    <row r="51" spans="1:23" s="459" customFormat="1" ht="20.100000000000001" customHeight="1" x14ac:dyDescent="0.25">
      <c r="A51" s="449">
        <v>4</v>
      </c>
      <c r="B51" s="450"/>
      <c r="C51" s="451" t="str">
        <f t="shared" si="0"/>
        <v/>
      </c>
      <c r="D51" s="452">
        <f t="shared" si="1"/>
        <v>2</v>
      </c>
      <c r="E51" s="452">
        <f t="shared" si="2"/>
        <v>1</v>
      </c>
      <c r="F51" s="452">
        <f t="shared" si="3"/>
        <v>2</v>
      </c>
      <c r="G51" s="452">
        <f t="shared" si="4"/>
        <v>18</v>
      </c>
      <c r="H51" s="453" t="str">
        <f t="shared" si="5"/>
        <v>2.1.2.18</v>
      </c>
      <c r="I51" s="454"/>
      <c r="J51" s="455" t="str">
        <f t="shared" si="6"/>
        <v>IK I - 2.1.2.18</v>
      </c>
      <c r="K51" s="237" t="s">
        <v>450</v>
      </c>
      <c r="L51" s="235" t="s">
        <v>10</v>
      </c>
      <c r="M51" s="236" t="s">
        <v>419</v>
      </c>
      <c r="N51" s="456"/>
      <c r="O51" s="457">
        <v>177</v>
      </c>
      <c r="P51" s="199"/>
      <c r="Q51" s="458" t="s">
        <v>416</v>
      </c>
      <c r="R51" s="201"/>
      <c r="S51" s="202" t="str">
        <f t="shared" si="7"/>
        <v/>
      </c>
      <c r="T51" s="203" t="str">
        <f t="shared" si="8"/>
        <v/>
      </c>
      <c r="U51" s="204"/>
      <c r="V51" s="252"/>
      <c r="W51" s="252"/>
    </row>
    <row r="52" spans="1:23" s="459" customFormat="1" ht="20.100000000000001" customHeight="1" x14ac:dyDescent="0.25">
      <c r="A52" s="449">
        <v>4</v>
      </c>
      <c r="B52" s="450"/>
      <c r="C52" s="451" t="str">
        <f t="shared" si="0"/>
        <v/>
      </c>
      <c r="D52" s="452">
        <f t="shared" si="1"/>
        <v>2</v>
      </c>
      <c r="E52" s="452">
        <f t="shared" si="2"/>
        <v>1</v>
      </c>
      <c r="F52" s="452">
        <f t="shared" si="3"/>
        <v>2</v>
      </c>
      <c r="G52" s="452">
        <f t="shared" si="4"/>
        <v>19</v>
      </c>
      <c r="H52" s="453" t="str">
        <f t="shared" si="5"/>
        <v>2.1.2.19</v>
      </c>
      <c r="I52" s="454"/>
      <c r="J52" s="455" t="str">
        <f t="shared" si="6"/>
        <v>IK I - 2.1.2.19</v>
      </c>
      <c r="K52" s="234" t="s">
        <v>451</v>
      </c>
      <c r="L52" s="235" t="s">
        <v>10</v>
      </c>
      <c r="M52" s="236" t="s">
        <v>452</v>
      </c>
      <c r="N52" s="456"/>
      <c r="O52" s="461">
        <v>1</v>
      </c>
      <c r="P52" s="199"/>
      <c r="Q52" s="458" t="s">
        <v>416</v>
      </c>
      <c r="R52" s="201"/>
      <c r="S52" s="202" t="str">
        <f t="shared" si="7"/>
        <v/>
      </c>
      <c r="T52" s="203" t="str">
        <f t="shared" si="8"/>
        <v/>
      </c>
      <c r="U52" s="204"/>
      <c r="V52" s="252"/>
      <c r="W52" s="252"/>
    </row>
    <row r="53" spans="1:23" s="459" customFormat="1" ht="28.5" x14ac:dyDescent="0.25">
      <c r="A53" s="449">
        <v>4</v>
      </c>
      <c r="B53" s="450"/>
      <c r="C53" s="451" t="str">
        <f t="shared" si="0"/>
        <v/>
      </c>
      <c r="D53" s="452">
        <f t="shared" si="1"/>
        <v>2</v>
      </c>
      <c r="E53" s="452">
        <f t="shared" si="2"/>
        <v>1</v>
      </c>
      <c r="F53" s="452">
        <f t="shared" si="3"/>
        <v>2</v>
      </c>
      <c r="G53" s="452">
        <f t="shared" si="4"/>
        <v>20</v>
      </c>
      <c r="H53" s="453" t="str">
        <f t="shared" si="5"/>
        <v>2.1.2.20</v>
      </c>
      <c r="I53" s="454"/>
      <c r="J53" s="455" t="str">
        <f t="shared" si="6"/>
        <v>IK I - 2.1.2.20</v>
      </c>
      <c r="K53" s="237" t="s">
        <v>453</v>
      </c>
      <c r="L53" s="235" t="s">
        <v>10</v>
      </c>
      <c r="M53" s="236" t="s">
        <v>454</v>
      </c>
      <c r="N53" s="456"/>
      <c r="O53" s="457">
        <v>160</v>
      </c>
      <c r="P53" s="199"/>
      <c r="Q53" s="458" t="s">
        <v>416</v>
      </c>
      <c r="R53" s="201"/>
      <c r="S53" s="202" t="str">
        <f t="shared" si="7"/>
        <v/>
      </c>
      <c r="T53" s="203" t="str">
        <f t="shared" si="8"/>
        <v/>
      </c>
      <c r="U53" s="204"/>
      <c r="V53" s="252"/>
      <c r="W53" s="252"/>
    </row>
    <row r="54" spans="1:23" s="459" customFormat="1" ht="18" x14ac:dyDescent="0.25">
      <c r="A54" s="449">
        <v>4</v>
      </c>
      <c r="B54" s="450"/>
      <c r="C54" s="451" t="str">
        <f t="shared" si="0"/>
        <v/>
      </c>
      <c r="D54" s="452">
        <f t="shared" si="1"/>
        <v>2</v>
      </c>
      <c r="E54" s="452">
        <f t="shared" si="2"/>
        <v>1</v>
      </c>
      <c r="F54" s="452">
        <f t="shared" si="3"/>
        <v>2</v>
      </c>
      <c r="G54" s="452">
        <f t="shared" si="4"/>
        <v>21</v>
      </c>
      <c r="H54" s="453" t="str">
        <f t="shared" si="5"/>
        <v>2.1.2.21</v>
      </c>
      <c r="I54" s="454"/>
      <c r="J54" s="455" t="str">
        <f t="shared" si="6"/>
        <v>IK I - 2.1.2.21</v>
      </c>
      <c r="K54" s="237" t="s">
        <v>455</v>
      </c>
      <c r="L54" s="235" t="s">
        <v>10</v>
      </c>
      <c r="M54" s="236" t="s">
        <v>456</v>
      </c>
      <c r="N54" s="462"/>
      <c r="O54" s="457">
        <v>160</v>
      </c>
      <c r="P54" s="199"/>
      <c r="Q54" s="458" t="s">
        <v>416</v>
      </c>
      <c r="R54" s="201"/>
      <c r="S54" s="202" t="str">
        <f t="shared" si="7"/>
        <v/>
      </c>
      <c r="T54" s="203" t="str">
        <f t="shared" si="8"/>
        <v/>
      </c>
      <c r="U54" s="204"/>
      <c r="V54" s="252"/>
      <c r="W54" s="252"/>
    </row>
    <row r="55" spans="1:23" s="459" customFormat="1" ht="28.5" x14ac:dyDescent="0.25">
      <c r="A55" s="449">
        <v>4</v>
      </c>
      <c r="B55" s="450"/>
      <c r="C55" s="451" t="str">
        <f t="shared" si="0"/>
        <v/>
      </c>
      <c r="D55" s="452">
        <f t="shared" si="1"/>
        <v>2</v>
      </c>
      <c r="E55" s="452">
        <f t="shared" si="2"/>
        <v>1</v>
      </c>
      <c r="F55" s="452">
        <f t="shared" si="3"/>
        <v>2</v>
      </c>
      <c r="G55" s="452">
        <f t="shared" si="4"/>
        <v>22</v>
      </c>
      <c r="H55" s="453" t="str">
        <f t="shared" si="5"/>
        <v>2.1.2.22</v>
      </c>
      <c r="I55" s="454"/>
      <c r="J55" s="455" t="str">
        <f t="shared" si="6"/>
        <v>IK I - 2.1.2.22</v>
      </c>
      <c r="K55" s="237" t="s">
        <v>457</v>
      </c>
      <c r="L55" s="235" t="s">
        <v>10</v>
      </c>
      <c r="M55" s="236" t="s">
        <v>454</v>
      </c>
      <c r="N55" s="462"/>
      <c r="O55" s="461">
        <v>7</v>
      </c>
      <c r="P55" s="199"/>
      <c r="Q55" s="458" t="s">
        <v>416</v>
      </c>
      <c r="R55" s="201"/>
      <c r="S55" s="202" t="str">
        <f t="shared" si="7"/>
        <v/>
      </c>
      <c r="T55" s="203" t="str">
        <f t="shared" si="8"/>
        <v/>
      </c>
      <c r="U55" s="204"/>
      <c r="V55" s="252"/>
      <c r="W55" s="252"/>
    </row>
    <row r="56" spans="1:23" s="459" customFormat="1" ht="18" x14ac:dyDescent="0.25">
      <c r="A56" s="449">
        <v>4</v>
      </c>
      <c r="B56" s="450"/>
      <c r="C56" s="451" t="str">
        <f t="shared" si="0"/>
        <v/>
      </c>
      <c r="D56" s="452">
        <f t="shared" si="1"/>
        <v>2</v>
      </c>
      <c r="E56" s="452">
        <f t="shared" si="2"/>
        <v>1</v>
      </c>
      <c r="F56" s="452">
        <f t="shared" si="3"/>
        <v>2</v>
      </c>
      <c r="G56" s="452">
        <f t="shared" si="4"/>
        <v>23</v>
      </c>
      <c r="H56" s="453" t="str">
        <f t="shared" si="5"/>
        <v>2.1.2.23</v>
      </c>
      <c r="I56" s="454"/>
      <c r="J56" s="455" t="str">
        <f t="shared" si="6"/>
        <v>IK I - 2.1.2.23</v>
      </c>
      <c r="K56" s="237" t="s">
        <v>455</v>
      </c>
      <c r="L56" s="235" t="s">
        <v>10</v>
      </c>
      <c r="M56" s="236" t="s">
        <v>456</v>
      </c>
      <c r="N56" s="462"/>
      <c r="O56" s="461">
        <v>7</v>
      </c>
      <c r="P56" s="199"/>
      <c r="Q56" s="458" t="s">
        <v>416</v>
      </c>
      <c r="R56" s="201"/>
      <c r="S56" s="202" t="str">
        <f t="shared" si="7"/>
        <v/>
      </c>
      <c r="T56" s="203" t="str">
        <f t="shared" si="8"/>
        <v/>
      </c>
      <c r="U56" s="204"/>
      <c r="V56" s="252"/>
      <c r="W56" s="252"/>
    </row>
    <row r="57" spans="1:23" s="459" customFormat="1" ht="28.5" x14ac:dyDescent="0.25">
      <c r="A57" s="449">
        <v>4</v>
      </c>
      <c r="B57" s="450"/>
      <c r="C57" s="451" t="str">
        <f t="shared" si="0"/>
        <v/>
      </c>
      <c r="D57" s="452">
        <f t="shared" si="1"/>
        <v>2</v>
      </c>
      <c r="E57" s="452">
        <f t="shared" si="2"/>
        <v>1</v>
      </c>
      <c r="F57" s="452">
        <f t="shared" si="3"/>
        <v>2</v>
      </c>
      <c r="G57" s="452">
        <f t="shared" si="4"/>
        <v>24</v>
      </c>
      <c r="H57" s="453" t="str">
        <f t="shared" si="5"/>
        <v>2.1.2.24</v>
      </c>
      <c r="I57" s="454"/>
      <c r="J57" s="455" t="str">
        <f t="shared" si="6"/>
        <v>IK I - 2.1.2.24</v>
      </c>
      <c r="K57" s="237" t="s">
        <v>458</v>
      </c>
      <c r="L57" s="235" t="s">
        <v>10</v>
      </c>
      <c r="M57" s="236" t="s">
        <v>454</v>
      </c>
      <c r="N57" s="456"/>
      <c r="O57" s="457">
        <v>2</v>
      </c>
      <c r="P57" s="199"/>
      <c r="Q57" s="458" t="s">
        <v>416</v>
      </c>
      <c r="R57" s="201"/>
      <c r="S57" s="202" t="str">
        <f t="shared" si="7"/>
        <v/>
      </c>
      <c r="T57" s="203" t="str">
        <f t="shared" si="8"/>
        <v/>
      </c>
      <c r="U57" s="204"/>
      <c r="V57" s="252"/>
      <c r="W57" s="252"/>
    </row>
    <row r="58" spans="1:23" s="459" customFormat="1" ht="18" x14ac:dyDescent="0.25">
      <c r="A58" s="449">
        <v>4</v>
      </c>
      <c r="B58" s="450"/>
      <c r="C58" s="451" t="str">
        <f t="shared" si="0"/>
        <v/>
      </c>
      <c r="D58" s="452">
        <f t="shared" si="1"/>
        <v>2</v>
      </c>
      <c r="E58" s="452">
        <f t="shared" si="2"/>
        <v>1</v>
      </c>
      <c r="F58" s="452">
        <f t="shared" si="3"/>
        <v>2</v>
      </c>
      <c r="G58" s="452">
        <f t="shared" si="4"/>
        <v>25</v>
      </c>
      <c r="H58" s="453" t="str">
        <f t="shared" si="5"/>
        <v>2.1.2.25</v>
      </c>
      <c r="I58" s="454"/>
      <c r="J58" s="455" t="str">
        <f t="shared" si="6"/>
        <v>IK I - 2.1.2.25</v>
      </c>
      <c r="K58" s="237" t="s">
        <v>455</v>
      </c>
      <c r="L58" s="235" t="s">
        <v>10</v>
      </c>
      <c r="M58" s="236" t="s">
        <v>456</v>
      </c>
      <c r="N58" s="456"/>
      <c r="O58" s="457">
        <v>2</v>
      </c>
      <c r="P58" s="199"/>
      <c r="Q58" s="458" t="s">
        <v>416</v>
      </c>
      <c r="R58" s="201"/>
      <c r="S58" s="202" t="str">
        <f t="shared" si="7"/>
        <v/>
      </c>
      <c r="T58" s="203" t="str">
        <f t="shared" si="8"/>
        <v/>
      </c>
      <c r="U58" s="204"/>
      <c r="V58" s="252"/>
      <c r="W58" s="252"/>
    </row>
    <row r="59" spans="1:23" s="459" customFormat="1" ht="28.5" x14ac:dyDescent="0.25">
      <c r="A59" s="449">
        <v>4</v>
      </c>
      <c r="B59" s="450"/>
      <c r="C59" s="451" t="str">
        <f t="shared" si="0"/>
        <v/>
      </c>
      <c r="D59" s="452">
        <f t="shared" si="1"/>
        <v>2</v>
      </c>
      <c r="E59" s="452">
        <f t="shared" si="2"/>
        <v>1</v>
      </c>
      <c r="F59" s="452">
        <f t="shared" si="3"/>
        <v>2</v>
      </c>
      <c r="G59" s="452">
        <f t="shared" si="4"/>
        <v>26</v>
      </c>
      <c r="H59" s="453" t="str">
        <f t="shared" si="5"/>
        <v>2.1.2.26</v>
      </c>
      <c r="I59" s="454"/>
      <c r="J59" s="455" t="str">
        <f t="shared" si="6"/>
        <v>IK I - 2.1.2.26</v>
      </c>
      <c r="K59" s="237" t="s">
        <v>459</v>
      </c>
      <c r="L59" s="235" t="s">
        <v>10</v>
      </c>
      <c r="M59" s="236" t="s">
        <v>454</v>
      </c>
      <c r="N59" s="462"/>
      <c r="O59" s="461">
        <v>1</v>
      </c>
      <c r="P59" s="199"/>
      <c r="Q59" s="458" t="s">
        <v>416</v>
      </c>
      <c r="R59" s="201"/>
      <c r="S59" s="202" t="str">
        <f t="shared" si="7"/>
        <v/>
      </c>
      <c r="T59" s="203" t="str">
        <f t="shared" si="8"/>
        <v/>
      </c>
      <c r="U59" s="204"/>
      <c r="V59" s="252"/>
      <c r="W59" s="252"/>
    </row>
    <row r="60" spans="1:23" s="459" customFormat="1" ht="29.25" customHeight="1" x14ac:dyDescent="0.25">
      <c r="A60" s="449">
        <v>4</v>
      </c>
      <c r="B60" s="450"/>
      <c r="C60" s="451" t="str">
        <f t="shared" si="0"/>
        <v/>
      </c>
      <c r="D60" s="452">
        <f t="shared" si="1"/>
        <v>2</v>
      </c>
      <c r="E60" s="452">
        <f t="shared" si="2"/>
        <v>1</v>
      </c>
      <c r="F60" s="452">
        <f t="shared" si="3"/>
        <v>2</v>
      </c>
      <c r="G60" s="452">
        <f t="shared" si="4"/>
        <v>27</v>
      </c>
      <c r="H60" s="453" t="str">
        <f t="shared" si="5"/>
        <v>2.1.2.27</v>
      </c>
      <c r="I60" s="454"/>
      <c r="J60" s="455" t="str">
        <f t="shared" si="6"/>
        <v>IK I - 2.1.2.27</v>
      </c>
      <c r="K60" s="234" t="s">
        <v>455</v>
      </c>
      <c r="L60" s="235" t="s">
        <v>10</v>
      </c>
      <c r="M60" s="236" t="s">
        <v>456</v>
      </c>
      <c r="N60" s="462"/>
      <c r="O60" s="461">
        <v>1</v>
      </c>
      <c r="P60" s="199"/>
      <c r="Q60" s="458" t="s">
        <v>416</v>
      </c>
      <c r="R60" s="201"/>
      <c r="S60" s="202" t="str">
        <f t="shared" si="7"/>
        <v/>
      </c>
      <c r="T60" s="203" t="str">
        <f t="shared" si="8"/>
        <v/>
      </c>
      <c r="U60" s="204"/>
      <c r="V60" s="252"/>
      <c r="W60" s="252"/>
    </row>
    <row r="61" spans="1:23" s="459" customFormat="1" ht="28.5" x14ac:dyDescent="0.25">
      <c r="A61" s="449">
        <v>4</v>
      </c>
      <c r="B61" s="450"/>
      <c r="C61" s="451" t="str">
        <f t="shared" si="0"/>
        <v/>
      </c>
      <c r="D61" s="452">
        <f t="shared" si="1"/>
        <v>2</v>
      </c>
      <c r="E61" s="452">
        <f t="shared" si="2"/>
        <v>1</v>
      </c>
      <c r="F61" s="452">
        <f t="shared" si="3"/>
        <v>2</v>
      </c>
      <c r="G61" s="452">
        <f t="shared" si="4"/>
        <v>28</v>
      </c>
      <c r="H61" s="453" t="str">
        <f t="shared" si="5"/>
        <v>2.1.2.28</v>
      </c>
      <c r="I61" s="454"/>
      <c r="J61" s="455" t="str">
        <f t="shared" si="6"/>
        <v>IK I - 2.1.2.28</v>
      </c>
      <c r="K61" s="237" t="s">
        <v>460</v>
      </c>
      <c r="L61" s="235" t="s">
        <v>10</v>
      </c>
      <c r="M61" s="236" t="s">
        <v>454</v>
      </c>
      <c r="N61" s="456"/>
      <c r="O61" s="457">
        <v>1</v>
      </c>
      <c r="P61" s="199"/>
      <c r="Q61" s="458" t="s">
        <v>416</v>
      </c>
      <c r="R61" s="201"/>
      <c r="S61" s="202" t="str">
        <f t="shared" si="7"/>
        <v/>
      </c>
      <c r="T61" s="203" t="str">
        <f t="shared" si="8"/>
        <v/>
      </c>
      <c r="U61" s="204"/>
      <c r="V61" s="252"/>
      <c r="W61" s="252"/>
    </row>
    <row r="62" spans="1:23" s="459" customFormat="1" ht="30.75" customHeight="1" x14ac:dyDescent="0.25">
      <c r="A62" s="449">
        <v>4</v>
      </c>
      <c r="B62" s="450"/>
      <c r="C62" s="451" t="str">
        <f t="shared" si="0"/>
        <v/>
      </c>
      <c r="D62" s="452">
        <f t="shared" si="1"/>
        <v>2</v>
      </c>
      <c r="E62" s="452">
        <f t="shared" si="2"/>
        <v>1</v>
      </c>
      <c r="F62" s="452">
        <f t="shared" si="3"/>
        <v>2</v>
      </c>
      <c r="G62" s="452">
        <f t="shared" si="4"/>
        <v>29</v>
      </c>
      <c r="H62" s="453" t="str">
        <f t="shared" si="5"/>
        <v>2.1.2.29</v>
      </c>
      <c r="I62" s="454"/>
      <c r="J62" s="455" t="str">
        <f t="shared" si="6"/>
        <v>IK I - 2.1.2.29</v>
      </c>
      <c r="K62" s="234" t="s">
        <v>455</v>
      </c>
      <c r="L62" s="235" t="s">
        <v>10</v>
      </c>
      <c r="M62" s="236" t="s">
        <v>456</v>
      </c>
      <c r="N62" s="456"/>
      <c r="O62" s="457">
        <v>1</v>
      </c>
      <c r="P62" s="199"/>
      <c r="Q62" s="458" t="s">
        <v>416</v>
      </c>
      <c r="R62" s="201"/>
      <c r="S62" s="202" t="str">
        <f t="shared" si="7"/>
        <v/>
      </c>
      <c r="T62" s="203" t="str">
        <f t="shared" si="8"/>
        <v/>
      </c>
      <c r="U62" s="204"/>
      <c r="V62" s="252"/>
      <c r="W62" s="252"/>
    </row>
    <row r="63" spans="1:23" s="459" customFormat="1" ht="30.75" customHeight="1" x14ac:dyDescent="0.25">
      <c r="A63" s="449">
        <v>4</v>
      </c>
      <c r="B63" s="450"/>
      <c r="C63" s="451" t="str">
        <f t="shared" si="0"/>
        <v/>
      </c>
      <c r="D63" s="452">
        <f t="shared" si="1"/>
        <v>2</v>
      </c>
      <c r="E63" s="452">
        <f t="shared" si="2"/>
        <v>1</v>
      </c>
      <c r="F63" s="452">
        <f t="shared" si="3"/>
        <v>2</v>
      </c>
      <c r="G63" s="452">
        <f t="shared" si="4"/>
        <v>30</v>
      </c>
      <c r="H63" s="453" t="str">
        <f t="shared" si="5"/>
        <v>2.1.2.30</v>
      </c>
      <c r="I63" s="454"/>
      <c r="J63" s="455" t="str">
        <f t="shared" si="6"/>
        <v>IK I - 2.1.2.30</v>
      </c>
      <c r="K63" s="234" t="s">
        <v>461</v>
      </c>
      <c r="L63" s="235" t="s">
        <v>10</v>
      </c>
      <c r="M63" s="236" t="s">
        <v>462</v>
      </c>
      <c r="N63" s="456"/>
      <c r="O63" s="457">
        <v>177</v>
      </c>
      <c r="P63" s="199"/>
      <c r="Q63" s="458" t="s">
        <v>416</v>
      </c>
      <c r="R63" s="201"/>
      <c r="S63" s="202" t="str">
        <f t="shared" si="7"/>
        <v/>
      </c>
      <c r="T63" s="203" t="str">
        <f t="shared" si="8"/>
        <v/>
      </c>
      <c r="U63" s="204"/>
      <c r="V63" s="252"/>
      <c r="W63" s="252"/>
    </row>
    <row r="64" spans="1:23" s="459" customFormat="1" ht="20.100000000000001" customHeight="1" x14ac:dyDescent="0.25">
      <c r="A64" s="449">
        <v>2</v>
      </c>
      <c r="B64" s="450"/>
      <c r="C64" s="451" t="str">
        <f t="shared" si="0"/>
        <v>Ü</v>
      </c>
      <c r="D64" s="452">
        <f t="shared" si="1"/>
        <v>2</v>
      </c>
      <c r="E64" s="452">
        <f t="shared" si="2"/>
        <v>2</v>
      </c>
      <c r="F64" s="452">
        <f t="shared" si="3"/>
        <v>0</v>
      </c>
      <c r="G64" s="452">
        <f t="shared" si="4"/>
        <v>0</v>
      </c>
      <c r="H64" s="453" t="str">
        <f t="shared" si="5"/>
        <v>2.2</v>
      </c>
      <c r="I64" s="454"/>
      <c r="J64" s="455" t="str">
        <f t="shared" si="6"/>
        <v>IK I - 2.2</v>
      </c>
      <c r="K64" s="234" t="s">
        <v>463</v>
      </c>
      <c r="L64" s="235"/>
      <c r="M64" s="236"/>
      <c r="N64" s="456"/>
      <c r="O64" s="457"/>
      <c r="P64" s="199"/>
      <c r="Q64" s="458"/>
      <c r="R64" s="201"/>
      <c r="S64" s="202" t="str">
        <f t="shared" si="7"/>
        <v/>
      </c>
      <c r="T64" s="203" t="str">
        <f t="shared" si="8"/>
        <v/>
      </c>
      <c r="U64" s="204"/>
      <c r="V64" s="252"/>
      <c r="W64" s="252"/>
    </row>
    <row r="65" spans="1:23" s="459" customFormat="1" ht="20.100000000000001" customHeight="1" x14ac:dyDescent="0.25">
      <c r="A65" s="449">
        <v>3</v>
      </c>
      <c r="B65" s="450"/>
      <c r="C65" s="451" t="str">
        <f t="shared" si="0"/>
        <v>Ü</v>
      </c>
      <c r="D65" s="452">
        <f t="shared" si="1"/>
        <v>2</v>
      </c>
      <c r="E65" s="452">
        <f t="shared" si="2"/>
        <v>2</v>
      </c>
      <c r="F65" s="452">
        <f t="shared" si="3"/>
        <v>1</v>
      </c>
      <c r="G65" s="452">
        <f t="shared" si="4"/>
        <v>0</v>
      </c>
      <c r="H65" s="453" t="str">
        <f t="shared" si="5"/>
        <v>2.2.1</v>
      </c>
      <c r="I65" s="454"/>
      <c r="J65" s="455" t="str">
        <f t="shared" si="6"/>
        <v>IK I - 2.2.1</v>
      </c>
      <c r="K65" s="234" t="s">
        <v>464</v>
      </c>
      <c r="L65" s="235"/>
      <c r="M65" s="236"/>
      <c r="N65" s="456"/>
      <c r="O65" s="457"/>
      <c r="P65" s="199"/>
      <c r="Q65" s="458"/>
      <c r="R65" s="201"/>
      <c r="S65" s="202" t="str">
        <f t="shared" si="7"/>
        <v/>
      </c>
      <c r="T65" s="203" t="str">
        <f t="shared" si="8"/>
        <v/>
      </c>
      <c r="U65" s="204"/>
      <c r="V65" s="252"/>
      <c r="W65" s="252"/>
    </row>
    <row r="66" spans="1:23" s="459" customFormat="1" ht="20.100000000000001" customHeight="1" x14ac:dyDescent="0.25">
      <c r="A66" s="449">
        <v>4</v>
      </c>
      <c r="B66" s="450"/>
      <c r="C66" s="451" t="str">
        <f t="shared" si="0"/>
        <v/>
      </c>
      <c r="D66" s="452">
        <f t="shared" si="1"/>
        <v>2</v>
      </c>
      <c r="E66" s="452">
        <f t="shared" si="2"/>
        <v>2</v>
      </c>
      <c r="F66" s="452">
        <f t="shared" si="3"/>
        <v>1</v>
      </c>
      <c r="G66" s="452">
        <f t="shared" si="4"/>
        <v>1</v>
      </c>
      <c r="H66" s="453" t="str">
        <f t="shared" si="5"/>
        <v>2.2.1.1</v>
      </c>
      <c r="I66" s="454"/>
      <c r="J66" s="455" t="str">
        <f t="shared" si="6"/>
        <v>IK I - 2.2.1.1</v>
      </c>
      <c r="K66" s="234" t="s">
        <v>465</v>
      </c>
      <c r="L66" s="235"/>
      <c r="M66" s="236" t="s">
        <v>414</v>
      </c>
      <c r="N66" s="462"/>
      <c r="O66" s="461">
        <v>1</v>
      </c>
      <c r="P66" s="199"/>
      <c r="Q66" s="458" t="s">
        <v>387</v>
      </c>
      <c r="R66" s="201"/>
      <c r="S66" s="202" t="str">
        <f t="shared" si="7"/>
        <v/>
      </c>
      <c r="T66" s="203" t="str">
        <f t="shared" si="8"/>
        <v/>
      </c>
      <c r="U66" s="204"/>
      <c r="V66" s="252"/>
      <c r="W66" s="252"/>
    </row>
    <row r="67" spans="1:23" s="459" customFormat="1" ht="20.100000000000001" customHeight="1" x14ac:dyDescent="0.25">
      <c r="A67" s="449">
        <v>4</v>
      </c>
      <c r="B67" s="450"/>
      <c r="C67" s="451" t="str">
        <f t="shared" si="0"/>
        <v/>
      </c>
      <c r="D67" s="452">
        <f t="shared" si="1"/>
        <v>2</v>
      </c>
      <c r="E67" s="452">
        <f t="shared" si="2"/>
        <v>2</v>
      </c>
      <c r="F67" s="452">
        <f t="shared" si="3"/>
        <v>1</v>
      </c>
      <c r="G67" s="452">
        <f t="shared" si="4"/>
        <v>2</v>
      </c>
      <c r="H67" s="453" t="str">
        <f t="shared" si="5"/>
        <v>2.2.1.2</v>
      </c>
      <c r="I67" s="454"/>
      <c r="J67" s="455" t="str">
        <f t="shared" si="6"/>
        <v>IK I - 2.2.1.2</v>
      </c>
      <c r="K67" s="234" t="s">
        <v>466</v>
      </c>
      <c r="L67" s="235"/>
      <c r="M67" s="236" t="s">
        <v>414</v>
      </c>
      <c r="N67" s="456"/>
      <c r="O67" s="457">
        <v>10</v>
      </c>
      <c r="P67" s="199"/>
      <c r="Q67" s="458" t="s">
        <v>416</v>
      </c>
      <c r="R67" s="201"/>
      <c r="S67" s="202" t="str">
        <f t="shared" si="7"/>
        <v/>
      </c>
      <c r="T67" s="203" t="str">
        <f t="shared" si="8"/>
        <v/>
      </c>
      <c r="U67" s="204"/>
      <c r="V67" s="252"/>
      <c r="W67" s="252"/>
    </row>
    <row r="68" spans="1:23" s="459" customFormat="1" ht="20.100000000000001" customHeight="1" x14ac:dyDescent="0.25">
      <c r="A68" s="449">
        <v>4</v>
      </c>
      <c r="B68" s="450"/>
      <c r="C68" s="451" t="str">
        <f t="shared" si="0"/>
        <v/>
      </c>
      <c r="D68" s="452">
        <f t="shared" si="1"/>
        <v>2</v>
      </c>
      <c r="E68" s="452">
        <f t="shared" si="2"/>
        <v>2</v>
      </c>
      <c r="F68" s="452">
        <f t="shared" si="3"/>
        <v>1</v>
      </c>
      <c r="G68" s="452">
        <f t="shared" si="4"/>
        <v>3</v>
      </c>
      <c r="H68" s="453" t="str">
        <f t="shared" si="5"/>
        <v>2.2.1.3</v>
      </c>
      <c r="I68" s="454"/>
      <c r="J68" s="455" t="str">
        <f t="shared" si="6"/>
        <v>IK I - 2.2.1.3</v>
      </c>
      <c r="K68" s="234" t="s">
        <v>466</v>
      </c>
      <c r="L68" s="235" t="s">
        <v>10</v>
      </c>
      <c r="M68" s="236" t="s">
        <v>414</v>
      </c>
      <c r="N68" s="456"/>
      <c r="O68" s="457">
        <v>5</v>
      </c>
      <c r="P68" s="199"/>
      <c r="Q68" s="458" t="s">
        <v>416</v>
      </c>
      <c r="R68" s="201"/>
      <c r="S68" s="202" t="str">
        <f t="shared" si="7"/>
        <v/>
      </c>
      <c r="T68" s="203" t="str">
        <f t="shared" si="8"/>
        <v/>
      </c>
      <c r="U68" s="204"/>
      <c r="V68" s="252"/>
      <c r="W68" s="252"/>
    </row>
    <row r="69" spans="1:23" s="459" customFormat="1" ht="20.100000000000001" customHeight="1" x14ac:dyDescent="0.25">
      <c r="A69" s="449">
        <v>3</v>
      </c>
      <c r="B69" s="450"/>
      <c r="C69" s="451" t="str">
        <f t="shared" si="0"/>
        <v>Ü</v>
      </c>
      <c r="D69" s="452">
        <f t="shared" si="1"/>
        <v>2</v>
      </c>
      <c r="E69" s="452">
        <f t="shared" si="2"/>
        <v>2</v>
      </c>
      <c r="F69" s="452">
        <f t="shared" si="3"/>
        <v>2</v>
      </c>
      <c r="G69" s="452">
        <f t="shared" si="4"/>
        <v>0</v>
      </c>
      <c r="H69" s="453" t="str">
        <f t="shared" si="5"/>
        <v>2.2.2</v>
      </c>
      <c r="I69" s="454"/>
      <c r="J69" s="455" t="str">
        <f t="shared" si="6"/>
        <v>IK I - 2.2.2</v>
      </c>
      <c r="K69" s="234" t="s">
        <v>467</v>
      </c>
      <c r="L69" s="235"/>
      <c r="M69" s="236"/>
      <c r="N69" s="456"/>
      <c r="O69" s="457"/>
      <c r="P69" s="199"/>
      <c r="Q69" s="458"/>
      <c r="R69" s="201"/>
      <c r="S69" s="202" t="str">
        <f t="shared" si="7"/>
        <v/>
      </c>
      <c r="T69" s="203" t="str">
        <f t="shared" si="8"/>
        <v/>
      </c>
      <c r="U69" s="204"/>
      <c r="V69" s="252"/>
      <c r="W69" s="252"/>
    </row>
    <row r="70" spans="1:23" s="459" customFormat="1" ht="20.100000000000001" customHeight="1" x14ac:dyDescent="0.25">
      <c r="A70" s="449">
        <v>4</v>
      </c>
      <c r="B70" s="450"/>
      <c r="C70" s="451" t="str">
        <f t="shared" si="0"/>
        <v/>
      </c>
      <c r="D70" s="452">
        <f t="shared" si="1"/>
        <v>2</v>
      </c>
      <c r="E70" s="452">
        <f t="shared" si="2"/>
        <v>2</v>
      </c>
      <c r="F70" s="452">
        <f t="shared" si="3"/>
        <v>2</v>
      </c>
      <c r="G70" s="452">
        <f t="shared" si="4"/>
        <v>1</v>
      </c>
      <c r="H70" s="453" t="str">
        <f t="shared" si="5"/>
        <v>2.2.2.1</v>
      </c>
      <c r="I70" s="454"/>
      <c r="J70" s="455" t="str">
        <f t="shared" si="6"/>
        <v>IK I - 2.2.2.1</v>
      </c>
      <c r="K70" s="234" t="s">
        <v>468</v>
      </c>
      <c r="L70" s="235" t="s">
        <v>10</v>
      </c>
      <c r="M70" s="236" t="s">
        <v>469</v>
      </c>
      <c r="N70" s="462"/>
      <c r="O70" s="461">
        <v>5</v>
      </c>
      <c r="P70" s="199"/>
      <c r="Q70" s="458" t="s">
        <v>416</v>
      </c>
      <c r="R70" s="201"/>
      <c r="S70" s="202" t="str">
        <f t="shared" si="7"/>
        <v/>
      </c>
      <c r="T70" s="203" t="str">
        <f t="shared" si="8"/>
        <v/>
      </c>
      <c r="U70" s="204"/>
      <c r="V70" s="252"/>
      <c r="W70" s="252"/>
    </row>
    <row r="71" spans="1:23" s="459" customFormat="1" ht="20.100000000000001" customHeight="1" x14ac:dyDescent="0.25">
      <c r="A71" s="449">
        <v>4</v>
      </c>
      <c r="B71" s="450"/>
      <c r="C71" s="451" t="str">
        <f t="shared" si="0"/>
        <v/>
      </c>
      <c r="D71" s="452">
        <f t="shared" si="1"/>
        <v>2</v>
      </c>
      <c r="E71" s="452">
        <f t="shared" si="2"/>
        <v>2</v>
      </c>
      <c r="F71" s="452">
        <f t="shared" si="3"/>
        <v>2</v>
      </c>
      <c r="G71" s="452">
        <f t="shared" si="4"/>
        <v>2</v>
      </c>
      <c r="H71" s="453" t="str">
        <f t="shared" si="5"/>
        <v>2.2.2.2</v>
      </c>
      <c r="I71" s="454"/>
      <c r="J71" s="455" t="str">
        <f t="shared" si="6"/>
        <v>IK I - 2.2.2.2</v>
      </c>
      <c r="K71" s="234" t="s">
        <v>470</v>
      </c>
      <c r="L71" s="235" t="s">
        <v>10</v>
      </c>
      <c r="M71" s="236" t="s">
        <v>471</v>
      </c>
      <c r="N71" s="462"/>
      <c r="O71" s="461">
        <v>5</v>
      </c>
      <c r="P71" s="199"/>
      <c r="Q71" s="458" t="s">
        <v>416</v>
      </c>
      <c r="R71" s="201"/>
      <c r="S71" s="202" t="str">
        <f t="shared" si="7"/>
        <v/>
      </c>
      <c r="T71" s="203" t="str">
        <f t="shared" si="8"/>
        <v/>
      </c>
      <c r="U71" s="204"/>
      <c r="V71" s="252"/>
      <c r="W71" s="252"/>
    </row>
    <row r="72" spans="1:23" s="459" customFormat="1" ht="20.100000000000001" customHeight="1" x14ac:dyDescent="0.25">
      <c r="A72" s="449">
        <v>4</v>
      </c>
      <c r="B72" s="450"/>
      <c r="C72" s="451" t="str">
        <f t="shared" si="0"/>
        <v/>
      </c>
      <c r="D72" s="452">
        <f t="shared" si="1"/>
        <v>2</v>
      </c>
      <c r="E72" s="452">
        <f t="shared" si="2"/>
        <v>2</v>
      </c>
      <c r="F72" s="452">
        <f t="shared" si="3"/>
        <v>2</v>
      </c>
      <c r="G72" s="452">
        <f t="shared" si="4"/>
        <v>3</v>
      </c>
      <c r="H72" s="453" t="str">
        <f t="shared" si="5"/>
        <v>2.2.2.3</v>
      </c>
      <c r="I72" s="454"/>
      <c r="J72" s="455" t="str">
        <f t="shared" si="6"/>
        <v>IK I - 2.2.2.3</v>
      </c>
      <c r="K72" s="234" t="s">
        <v>472</v>
      </c>
      <c r="L72" s="235" t="s">
        <v>10</v>
      </c>
      <c r="M72" s="236" t="s">
        <v>473</v>
      </c>
      <c r="N72" s="462"/>
      <c r="O72" s="457">
        <v>15</v>
      </c>
      <c r="P72" s="199"/>
      <c r="Q72" s="458" t="s">
        <v>416</v>
      </c>
      <c r="R72" s="201"/>
      <c r="S72" s="202" t="str">
        <f t="shared" si="7"/>
        <v/>
      </c>
      <c r="T72" s="203" t="str">
        <f t="shared" si="8"/>
        <v/>
      </c>
      <c r="U72" s="204"/>
      <c r="V72" s="252"/>
      <c r="W72" s="252"/>
    </row>
    <row r="73" spans="1:23" s="459" customFormat="1" ht="20.100000000000001" customHeight="1" x14ac:dyDescent="0.25">
      <c r="A73" s="449">
        <v>4</v>
      </c>
      <c r="B73" s="450"/>
      <c r="C73" s="451" t="str">
        <f t="shared" si="0"/>
        <v/>
      </c>
      <c r="D73" s="452">
        <f t="shared" si="1"/>
        <v>2</v>
      </c>
      <c r="E73" s="452">
        <f t="shared" si="2"/>
        <v>2</v>
      </c>
      <c r="F73" s="452">
        <f t="shared" si="3"/>
        <v>2</v>
      </c>
      <c r="G73" s="452">
        <f t="shared" si="4"/>
        <v>4</v>
      </c>
      <c r="H73" s="453" t="str">
        <f t="shared" si="5"/>
        <v>2.2.2.4</v>
      </c>
      <c r="I73" s="454"/>
      <c r="J73" s="455" t="str">
        <f t="shared" si="6"/>
        <v>IK I - 2.2.2.4</v>
      </c>
      <c r="K73" s="234" t="s">
        <v>428</v>
      </c>
      <c r="L73" s="235" t="s">
        <v>10</v>
      </c>
      <c r="M73" s="236" t="s">
        <v>474</v>
      </c>
      <c r="N73" s="462"/>
      <c r="O73" s="457">
        <v>15</v>
      </c>
      <c r="P73" s="199"/>
      <c r="Q73" s="458" t="s">
        <v>416</v>
      </c>
      <c r="R73" s="201"/>
      <c r="S73" s="202" t="str">
        <f t="shared" si="7"/>
        <v/>
      </c>
      <c r="T73" s="203" t="str">
        <f t="shared" si="8"/>
        <v/>
      </c>
      <c r="U73" s="204"/>
      <c r="V73" s="252"/>
      <c r="W73" s="252"/>
    </row>
    <row r="74" spans="1:23" s="459" customFormat="1" ht="20.100000000000001" customHeight="1" x14ac:dyDescent="0.25">
      <c r="A74" s="449">
        <v>4</v>
      </c>
      <c r="B74" s="450"/>
      <c r="C74" s="451" t="str">
        <f t="shared" si="0"/>
        <v/>
      </c>
      <c r="D74" s="452">
        <f t="shared" si="1"/>
        <v>2</v>
      </c>
      <c r="E74" s="452">
        <f t="shared" si="2"/>
        <v>2</v>
      </c>
      <c r="F74" s="452">
        <f t="shared" si="3"/>
        <v>2</v>
      </c>
      <c r="G74" s="452">
        <f t="shared" si="4"/>
        <v>5</v>
      </c>
      <c r="H74" s="453" t="str">
        <f t="shared" si="5"/>
        <v>2.2.2.5</v>
      </c>
      <c r="I74" s="454"/>
      <c r="J74" s="455" t="str">
        <f t="shared" si="6"/>
        <v>IK I - 2.2.2.5</v>
      </c>
      <c r="K74" s="234" t="s">
        <v>475</v>
      </c>
      <c r="L74" s="235" t="s">
        <v>10</v>
      </c>
      <c r="M74" s="236" t="s">
        <v>474</v>
      </c>
      <c r="N74" s="462"/>
      <c r="O74" s="457">
        <v>15</v>
      </c>
      <c r="P74" s="199"/>
      <c r="Q74" s="458" t="s">
        <v>416</v>
      </c>
      <c r="R74" s="201"/>
      <c r="S74" s="202" t="str">
        <f t="shared" si="7"/>
        <v/>
      </c>
      <c r="T74" s="203" t="str">
        <f t="shared" si="8"/>
        <v/>
      </c>
      <c r="U74" s="204"/>
      <c r="V74" s="252"/>
      <c r="W74" s="252"/>
    </row>
    <row r="75" spans="1:23" s="459" customFormat="1" ht="20.100000000000001" customHeight="1" x14ac:dyDescent="0.25">
      <c r="A75" s="449">
        <v>4</v>
      </c>
      <c r="B75" s="450"/>
      <c r="C75" s="451" t="str">
        <f t="shared" si="0"/>
        <v/>
      </c>
      <c r="D75" s="452">
        <f t="shared" si="1"/>
        <v>2</v>
      </c>
      <c r="E75" s="452">
        <f t="shared" si="2"/>
        <v>2</v>
      </c>
      <c r="F75" s="452">
        <f t="shared" si="3"/>
        <v>2</v>
      </c>
      <c r="G75" s="452">
        <f t="shared" si="4"/>
        <v>6</v>
      </c>
      <c r="H75" s="453" t="str">
        <f t="shared" si="5"/>
        <v>2.2.2.6</v>
      </c>
      <c r="I75" s="454"/>
      <c r="J75" s="455" t="str">
        <f t="shared" si="6"/>
        <v>IK I - 2.2.2.6</v>
      </c>
      <c r="K75" s="234" t="s">
        <v>431</v>
      </c>
      <c r="L75" s="235" t="s">
        <v>10</v>
      </c>
      <c r="M75" s="236" t="s">
        <v>595</v>
      </c>
      <c r="N75" s="462"/>
      <c r="O75" s="457">
        <v>15</v>
      </c>
      <c r="P75" s="199"/>
      <c r="Q75" s="458" t="s">
        <v>416</v>
      </c>
      <c r="R75" s="201"/>
      <c r="S75" s="202" t="str">
        <f t="shared" si="7"/>
        <v/>
      </c>
      <c r="T75" s="203" t="str">
        <f t="shared" si="8"/>
        <v/>
      </c>
      <c r="U75" s="204"/>
      <c r="V75" s="252"/>
      <c r="W75" s="252"/>
    </row>
    <row r="76" spans="1:23" s="459" customFormat="1" ht="20.100000000000001" customHeight="1" x14ac:dyDescent="0.25">
      <c r="A76" s="449">
        <v>4</v>
      </c>
      <c r="B76" s="450"/>
      <c r="C76" s="451" t="str">
        <f t="shared" si="0"/>
        <v/>
      </c>
      <c r="D76" s="452">
        <f t="shared" si="1"/>
        <v>2</v>
      </c>
      <c r="E76" s="452">
        <f t="shared" si="2"/>
        <v>2</v>
      </c>
      <c r="F76" s="452">
        <f t="shared" si="3"/>
        <v>2</v>
      </c>
      <c r="G76" s="452">
        <f t="shared" si="4"/>
        <v>7</v>
      </c>
      <c r="H76" s="453" t="str">
        <f t="shared" si="5"/>
        <v>2.2.2.7</v>
      </c>
      <c r="I76" s="454"/>
      <c r="J76" s="455" t="str">
        <f t="shared" si="6"/>
        <v>IK I - 2.2.2.7</v>
      </c>
      <c r="K76" s="234" t="s">
        <v>476</v>
      </c>
      <c r="L76" s="235" t="s">
        <v>10</v>
      </c>
      <c r="M76" s="236" t="s">
        <v>477</v>
      </c>
      <c r="N76" s="462"/>
      <c r="O76" s="457">
        <v>15</v>
      </c>
      <c r="P76" s="199"/>
      <c r="Q76" s="458" t="s">
        <v>416</v>
      </c>
      <c r="R76" s="201"/>
      <c r="S76" s="202" t="str">
        <f t="shared" si="7"/>
        <v/>
      </c>
      <c r="T76" s="203" t="str">
        <f t="shared" si="8"/>
        <v/>
      </c>
      <c r="U76" s="204"/>
      <c r="V76" s="252"/>
      <c r="W76" s="252"/>
    </row>
    <row r="77" spans="1:23" s="459" customFormat="1" ht="20.100000000000001" customHeight="1" x14ac:dyDescent="0.25">
      <c r="A77" s="449">
        <v>4</v>
      </c>
      <c r="B77" s="450"/>
      <c r="C77" s="451" t="str">
        <f t="shared" si="0"/>
        <v/>
      </c>
      <c r="D77" s="452">
        <f t="shared" si="1"/>
        <v>2</v>
      </c>
      <c r="E77" s="452">
        <f t="shared" si="2"/>
        <v>2</v>
      </c>
      <c r="F77" s="452">
        <f t="shared" si="3"/>
        <v>2</v>
      </c>
      <c r="G77" s="452">
        <f t="shared" si="4"/>
        <v>8</v>
      </c>
      <c r="H77" s="453" t="str">
        <f t="shared" si="5"/>
        <v>2.2.2.8</v>
      </c>
      <c r="I77" s="454"/>
      <c r="J77" s="455" t="str">
        <f t="shared" si="6"/>
        <v>IK I - 2.2.2.8</v>
      </c>
      <c r="K77" s="234" t="s">
        <v>478</v>
      </c>
      <c r="L77" s="235" t="s">
        <v>10</v>
      </c>
      <c r="M77" s="236" t="s">
        <v>462</v>
      </c>
      <c r="N77" s="456"/>
      <c r="O77" s="457">
        <v>15</v>
      </c>
      <c r="P77" s="199"/>
      <c r="Q77" s="458" t="s">
        <v>416</v>
      </c>
      <c r="R77" s="201"/>
      <c r="S77" s="202" t="str">
        <f t="shared" si="7"/>
        <v/>
      </c>
      <c r="T77" s="203" t="str">
        <f t="shared" si="8"/>
        <v/>
      </c>
      <c r="U77" s="204"/>
      <c r="V77" s="252"/>
      <c r="W77" s="252"/>
    </row>
    <row r="78" spans="1:23" s="459" customFormat="1" ht="20.100000000000001" customHeight="1" x14ac:dyDescent="0.25">
      <c r="A78" s="449">
        <v>2</v>
      </c>
      <c r="B78" s="450"/>
      <c r="C78" s="451" t="str">
        <f t="shared" si="0"/>
        <v>Ü</v>
      </c>
      <c r="D78" s="452">
        <f t="shared" si="1"/>
        <v>2</v>
      </c>
      <c r="E78" s="452">
        <f t="shared" si="2"/>
        <v>3</v>
      </c>
      <c r="F78" s="452">
        <f t="shared" si="3"/>
        <v>0</v>
      </c>
      <c r="G78" s="452">
        <f t="shared" si="4"/>
        <v>0</v>
      </c>
      <c r="H78" s="453" t="str">
        <f t="shared" si="5"/>
        <v>2.3</v>
      </c>
      <c r="I78" s="454"/>
      <c r="J78" s="455" t="str">
        <f t="shared" si="6"/>
        <v>IK I - 2.3</v>
      </c>
      <c r="K78" s="234" t="s">
        <v>479</v>
      </c>
      <c r="L78" s="235"/>
      <c r="M78" s="236"/>
      <c r="N78" s="456"/>
      <c r="O78" s="457"/>
      <c r="P78" s="199"/>
      <c r="Q78" s="458"/>
      <c r="R78" s="201"/>
      <c r="S78" s="202" t="str">
        <f t="shared" si="7"/>
        <v/>
      </c>
      <c r="T78" s="203" t="str">
        <f t="shared" si="8"/>
        <v/>
      </c>
      <c r="U78" s="204"/>
      <c r="V78" s="252"/>
      <c r="W78" s="252"/>
    </row>
    <row r="79" spans="1:23" s="459" customFormat="1" ht="20.100000000000001" customHeight="1" x14ac:dyDescent="0.25">
      <c r="A79" s="449">
        <v>3</v>
      </c>
      <c r="B79" s="450"/>
      <c r="C79" s="451" t="str">
        <f t="shared" ref="C79:C119" si="9">IF(LEN(H79)=1, "T",
IF( LEN(H80)-LEN(SUBSTITUTE(H80,".",)) &gt; LEN(H79)-LEN(SUBSTITUTE(H79,".",)), "Ü",
""))</f>
        <v>Ü</v>
      </c>
      <c r="D79" s="452">
        <f t="shared" ref="D79:D119" si="10" xml:space="preserve"> IF(A79=1,D78+1,D78)</f>
        <v>2</v>
      </c>
      <c r="E79" s="452">
        <f t="shared" ref="E79:E119" si="11" xml:space="preserve"> IF(A79=1, 0,IF(A79=2,E78+1,E78))</f>
        <v>3</v>
      </c>
      <c r="F79" s="452">
        <f t="shared" ref="F79:F119" si="12" xml:space="preserve"> IF( OR(A79=1,A79=2), 0, IF(A79=3,F78+1,F78))</f>
        <v>1</v>
      </c>
      <c r="G79" s="452">
        <f t="shared" ref="G79:G119" si="13" xml:space="preserve"> IF(OR(A79=1,A79=2, A79=3),0,IF(A79=4,G78+1,G78))</f>
        <v>0</v>
      </c>
      <c r="H79" s="453" t="str">
        <f t="shared" ref="H79:H119" si="14">IF(A79=1,D79,IF(A79=2,CONCATENATE(D79,".",E79),IF(A79=3,CONCATENATE(D79,".",E79,".",F79),IF(A79=4,CONCATENATE(D79,".",E79,".",F79,".",G79),""))))</f>
        <v>2.3.1</v>
      </c>
      <c r="I79" s="454"/>
      <c r="J79" s="455" t="str">
        <f t="shared" ref="J79:J119" si="15">IF(H79&lt;&gt;"",CONCATENATE($L$6," ",ROMAN($K$6)," - ",H79,IF(B79="",""," - B")),"")</f>
        <v>IK I - 2.3.1</v>
      </c>
      <c r="K79" s="234" t="s">
        <v>480</v>
      </c>
      <c r="L79" s="235"/>
      <c r="M79" s="236"/>
      <c r="N79" s="456"/>
      <c r="O79" s="457"/>
      <c r="P79" s="199"/>
      <c r="Q79" s="458"/>
      <c r="R79" s="201"/>
      <c r="S79" s="202" t="str">
        <f t="shared" si="7"/>
        <v/>
      </c>
      <c r="T79" s="203" t="str">
        <f t="shared" si="8"/>
        <v/>
      </c>
      <c r="U79" s="204"/>
      <c r="V79" s="252"/>
      <c r="W79" s="252"/>
    </row>
    <row r="80" spans="1:23" s="459" customFormat="1" ht="20.100000000000001" customHeight="1" x14ac:dyDescent="0.25">
      <c r="A80" s="449">
        <v>4</v>
      </c>
      <c r="B80" s="450"/>
      <c r="C80" s="451" t="str">
        <f t="shared" si="9"/>
        <v/>
      </c>
      <c r="D80" s="452">
        <f t="shared" si="10"/>
        <v>2</v>
      </c>
      <c r="E80" s="452">
        <f t="shared" si="11"/>
        <v>3</v>
      </c>
      <c r="F80" s="452">
        <f t="shared" si="12"/>
        <v>1</v>
      </c>
      <c r="G80" s="452">
        <f t="shared" si="13"/>
        <v>1</v>
      </c>
      <c r="H80" s="453" t="str">
        <f t="shared" si="14"/>
        <v>2.3.1.1</v>
      </c>
      <c r="I80" s="454"/>
      <c r="J80" s="455" t="str">
        <f t="shared" si="15"/>
        <v>IK I - 2.3.1.1</v>
      </c>
      <c r="K80" s="234" t="s">
        <v>481</v>
      </c>
      <c r="L80" s="235"/>
      <c r="M80" s="236" t="s">
        <v>482</v>
      </c>
      <c r="N80" s="456"/>
      <c r="O80" s="457">
        <v>0.9</v>
      </c>
      <c r="P80" s="199"/>
      <c r="Q80" s="458" t="s">
        <v>387</v>
      </c>
      <c r="R80" s="201"/>
      <c r="S80" s="202" t="str">
        <f t="shared" si="7"/>
        <v/>
      </c>
      <c r="T80" s="203" t="str">
        <f t="shared" si="8"/>
        <v/>
      </c>
      <c r="U80" s="204"/>
      <c r="V80" s="252"/>
      <c r="W80" s="252"/>
    </row>
    <row r="81" spans="1:23" s="459" customFormat="1" ht="18" x14ac:dyDescent="0.25">
      <c r="A81" s="449">
        <v>4</v>
      </c>
      <c r="B81" s="450"/>
      <c r="C81" s="451" t="str">
        <f t="shared" si="9"/>
        <v/>
      </c>
      <c r="D81" s="452">
        <f t="shared" si="10"/>
        <v>2</v>
      </c>
      <c r="E81" s="452">
        <f t="shared" si="11"/>
        <v>3</v>
      </c>
      <c r="F81" s="452">
        <f t="shared" si="12"/>
        <v>1</v>
      </c>
      <c r="G81" s="452">
        <f t="shared" si="13"/>
        <v>2</v>
      </c>
      <c r="H81" s="453" t="str">
        <f t="shared" si="14"/>
        <v>2.3.1.2</v>
      </c>
      <c r="I81" s="454"/>
      <c r="J81" s="455" t="str">
        <f t="shared" si="15"/>
        <v>IK I - 2.3.1.2</v>
      </c>
      <c r="K81" s="237" t="s">
        <v>483</v>
      </c>
      <c r="L81" s="235"/>
      <c r="M81" s="236" t="s">
        <v>482</v>
      </c>
      <c r="N81" s="462"/>
      <c r="O81" s="461">
        <v>160</v>
      </c>
      <c r="P81" s="199"/>
      <c r="Q81" s="458" t="s">
        <v>416</v>
      </c>
      <c r="R81" s="201"/>
      <c r="S81" s="202" t="str">
        <f t="shared" si="7"/>
        <v/>
      </c>
      <c r="T81" s="203" t="str">
        <f t="shared" si="8"/>
        <v/>
      </c>
      <c r="U81" s="204"/>
      <c r="V81" s="252"/>
      <c r="W81" s="252"/>
    </row>
    <row r="82" spans="1:23" s="459" customFormat="1" ht="18" x14ac:dyDescent="0.25">
      <c r="A82" s="449">
        <v>4</v>
      </c>
      <c r="B82" s="450"/>
      <c r="C82" s="451" t="str">
        <f t="shared" si="9"/>
        <v/>
      </c>
      <c r="D82" s="452">
        <f t="shared" si="10"/>
        <v>2</v>
      </c>
      <c r="E82" s="452">
        <f t="shared" si="11"/>
        <v>3</v>
      </c>
      <c r="F82" s="452">
        <f t="shared" si="12"/>
        <v>1</v>
      </c>
      <c r="G82" s="452">
        <f t="shared" si="13"/>
        <v>3</v>
      </c>
      <c r="H82" s="453" t="str">
        <f t="shared" si="14"/>
        <v>2.3.1.3</v>
      </c>
      <c r="I82" s="454"/>
      <c r="J82" s="455" t="str">
        <f t="shared" si="15"/>
        <v>IK I - 2.3.1.3</v>
      </c>
      <c r="K82" s="237" t="s">
        <v>484</v>
      </c>
      <c r="L82" s="235"/>
      <c r="M82" s="236" t="s">
        <v>482</v>
      </c>
      <c r="N82" s="462"/>
      <c r="O82" s="461">
        <v>14</v>
      </c>
      <c r="P82" s="199"/>
      <c r="Q82" s="458" t="s">
        <v>416</v>
      </c>
      <c r="R82" s="201"/>
      <c r="S82" s="202" t="str">
        <f t="shared" si="7"/>
        <v/>
      </c>
      <c r="T82" s="203" t="str">
        <f t="shared" si="8"/>
        <v/>
      </c>
      <c r="U82" s="204"/>
      <c r="V82" s="252"/>
      <c r="W82" s="252"/>
    </row>
    <row r="83" spans="1:23" s="459" customFormat="1" ht="18" x14ac:dyDescent="0.25">
      <c r="A83" s="449">
        <v>4</v>
      </c>
      <c r="B83" s="450"/>
      <c r="C83" s="451" t="str">
        <f t="shared" si="9"/>
        <v/>
      </c>
      <c r="D83" s="452">
        <f t="shared" si="10"/>
        <v>2</v>
      </c>
      <c r="E83" s="452">
        <f t="shared" si="11"/>
        <v>3</v>
      </c>
      <c r="F83" s="452">
        <f t="shared" si="12"/>
        <v>1</v>
      </c>
      <c r="G83" s="452">
        <f t="shared" si="13"/>
        <v>4</v>
      </c>
      <c r="H83" s="453" t="str">
        <f t="shared" si="14"/>
        <v>2.3.1.4</v>
      </c>
      <c r="I83" s="454"/>
      <c r="J83" s="455" t="str">
        <f t="shared" si="15"/>
        <v>IK I - 2.3.1.4</v>
      </c>
      <c r="K83" s="237" t="s">
        <v>485</v>
      </c>
      <c r="L83" s="235"/>
      <c r="M83" s="236" t="s">
        <v>482</v>
      </c>
      <c r="N83" s="456"/>
      <c r="O83" s="457">
        <v>6</v>
      </c>
      <c r="P83" s="199"/>
      <c r="Q83" s="458" t="s">
        <v>416</v>
      </c>
      <c r="R83" s="201"/>
      <c r="S83" s="202" t="str">
        <f t="shared" si="7"/>
        <v/>
      </c>
      <c r="T83" s="203" t="str">
        <f t="shared" si="8"/>
        <v/>
      </c>
      <c r="U83" s="204"/>
      <c r="V83" s="252"/>
      <c r="W83" s="252"/>
    </row>
    <row r="84" spans="1:23" s="459" customFormat="1" ht="18" x14ac:dyDescent="0.25">
      <c r="A84" s="449">
        <v>4</v>
      </c>
      <c r="B84" s="450"/>
      <c r="C84" s="451" t="str">
        <f t="shared" si="9"/>
        <v/>
      </c>
      <c r="D84" s="452">
        <f t="shared" si="10"/>
        <v>2</v>
      </c>
      <c r="E84" s="452">
        <f t="shared" si="11"/>
        <v>3</v>
      </c>
      <c r="F84" s="452">
        <f t="shared" si="12"/>
        <v>1</v>
      </c>
      <c r="G84" s="452">
        <f t="shared" si="13"/>
        <v>5</v>
      </c>
      <c r="H84" s="453" t="str">
        <f t="shared" si="14"/>
        <v>2.3.1.5</v>
      </c>
      <c r="I84" s="454"/>
      <c r="J84" s="455" t="str">
        <f t="shared" si="15"/>
        <v>IK I - 2.3.1.5</v>
      </c>
      <c r="K84" s="237" t="s">
        <v>580</v>
      </c>
      <c r="L84" s="235"/>
      <c r="M84" s="236" t="s">
        <v>482</v>
      </c>
      <c r="N84" s="462"/>
      <c r="O84" s="461">
        <v>1</v>
      </c>
      <c r="P84" s="199"/>
      <c r="Q84" s="458" t="s">
        <v>416</v>
      </c>
      <c r="R84" s="201"/>
      <c r="S84" s="202" t="str">
        <f t="shared" si="7"/>
        <v/>
      </c>
      <c r="T84" s="203" t="str">
        <f t="shared" si="8"/>
        <v/>
      </c>
      <c r="U84" s="204"/>
      <c r="V84" s="252"/>
      <c r="W84" s="252"/>
    </row>
    <row r="85" spans="1:23" s="459" customFormat="1" ht="18" x14ac:dyDescent="0.25">
      <c r="A85" s="449">
        <v>4</v>
      </c>
      <c r="B85" s="450"/>
      <c r="C85" s="451" t="str">
        <f t="shared" si="9"/>
        <v/>
      </c>
      <c r="D85" s="452">
        <f t="shared" si="10"/>
        <v>2</v>
      </c>
      <c r="E85" s="452">
        <f t="shared" si="11"/>
        <v>3</v>
      </c>
      <c r="F85" s="452">
        <f t="shared" si="12"/>
        <v>1</v>
      </c>
      <c r="G85" s="452">
        <f t="shared" si="13"/>
        <v>6</v>
      </c>
      <c r="H85" s="453" t="str">
        <f t="shared" si="14"/>
        <v>2.3.1.6</v>
      </c>
      <c r="I85" s="454"/>
      <c r="J85" s="455" t="str">
        <f t="shared" si="15"/>
        <v>IK I - 2.3.1.6</v>
      </c>
      <c r="K85" s="237" t="s">
        <v>581</v>
      </c>
      <c r="L85" s="235"/>
      <c r="M85" s="236" t="s">
        <v>482</v>
      </c>
      <c r="N85" s="456"/>
      <c r="O85" s="457">
        <v>2</v>
      </c>
      <c r="P85" s="199"/>
      <c r="Q85" s="458" t="s">
        <v>416</v>
      </c>
      <c r="R85" s="201"/>
      <c r="S85" s="202" t="str">
        <f t="shared" si="7"/>
        <v/>
      </c>
      <c r="T85" s="203" t="str">
        <f t="shared" si="8"/>
        <v/>
      </c>
      <c r="U85" s="204"/>
      <c r="V85" s="252"/>
      <c r="W85" s="252"/>
    </row>
    <row r="86" spans="1:23" s="459" customFormat="1" ht="20.100000000000001" customHeight="1" x14ac:dyDescent="0.25">
      <c r="A86" s="449">
        <v>3</v>
      </c>
      <c r="B86" s="450"/>
      <c r="C86" s="451" t="str">
        <f t="shared" si="9"/>
        <v>Ü</v>
      </c>
      <c r="D86" s="452">
        <f t="shared" si="10"/>
        <v>2</v>
      </c>
      <c r="E86" s="452">
        <f t="shared" si="11"/>
        <v>3</v>
      </c>
      <c r="F86" s="452">
        <f t="shared" si="12"/>
        <v>2</v>
      </c>
      <c r="G86" s="452">
        <f t="shared" si="13"/>
        <v>0</v>
      </c>
      <c r="H86" s="453" t="str">
        <f t="shared" si="14"/>
        <v>2.3.2</v>
      </c>
      <c r="I86" s="454"/>
      <c r="J86" s="455" t="str">
        <f t="shared" si="15"/>
        <v>IK I - 2.3.2</v>
      </c>
      <c r="K86" s="234" t="s">
        <v>486</v>
      </c>
      <c r="L86" s="235"/>
      <c r="M86" s="236"/>
      <c r="N86" s="456"/>
      <c r="O86" s="457"/>
      <c r="P86" s="199"/>
      <c r="Q86" s="458"/>
      <c r="R86" s="201"/>
      <c r="S86" s="202" t="str">
        <f t="shared" si="7"/>
        <v/>
      </c>
      <c r="T86" s="203" t="str">
        <f t="shared" si="8"/>
        <v/>
      </c>
      <c r="U86" s="204"/>
      <c r="V86" s="252"/>
      <c r="W86" s="252"/>
    </row>
    <row r="87" spans="1:23" s="459" customFormat="1" ht="28.5" x14ac:dyDescent="0.25">
      <c r="A87" s="449">
        <v>4</v>
      </c>
      <c r="B87" s="450"/>
      <c r="C87" s="451" t="str">
        <f t="shared" si="9"/>
        <v/>
      </c>
      <c r="D87" s="452">
        <f t="shared" si="10"/>
        <v>2</v>
      </c>
      <c r="E87" s="452">
        <f t="shared" si="11"/>
        <v>3</v>
      </c>
      <c r="F87" s="452">
        <f t="shared" si="12"/>
        <v>2</v>
      </c>
      <c r="G87" s="452">
        <f t="shared" si="13"/>
        <v>1</v>
      </c>
      <c r="H87" s="453" t="str">
        <f t="shared" si="14"/>
        <v>2.3.2.1</v>
      </c>
      <c r="I87" s="454"/>
      <c r="J87" s="455" t="str">
        <f t="shared" si="15"/>
        <v>IK I - 2.3.2.1</v>
      </c>
      <c r="K87" s="237" t="s">
        <v>487</v>
      </c>
      <c r="L87" s="235" t="s">
        <v>10</v>
      </c>
      <c r="M87" s="236" t="s">
        <v>488</v>
      </c>
      <c r="N87" s="462"/>
      <c r="O87" s="461">
        <v>10</v>
      </c>
      <c r="P87" s="199"/>
      <c r="Q87" s="458" t="s">
        <v>416</v>
      </c>
      <c r="R87" s="201"/>
      <c r="S87" s="202" t="str">
        <f t="shared" si="7"/>
        <v/>
      </c>
      <c r="T87" s="203" t="str">
        <f t="shared" si="8"/>
        <v/>
      </c>
      <c r="U87" s="204"/>
      <c r="V87" s="252"/>
      <c r="W87" s="252"/>
    </row>
    <row r="88" spans="1:23" s="459" customFormat="1" ht="20.100000000000001" customHeight="1" x14ac:dyDescent="0.25">
      <c r="A88" s="449">
        <v>4</v>
      </c>
      <c r="B88" s="450"/>
      <c r="C88" s="451" t="str">
        <f t="shared" si="9"/>
        <v/>
      </c>
      <c r="D88" s="452">
        <f t="shared" si="10"/>
        <v>2</v>
      </c>
      <c r="E88" s="452">
        <f t="shared" si="11"/>
        <v>3</v>
      </c>
      <c r="F88" s="452">
        <f t="shared" si="12"/>
        <v>2</v>
      </c>
      <c r="G88" s="452">
        <f t="shared" si="13"/>
        <v>2</v>
      </c>
      <c r="H88" s="453" t="str">
        <f t="shared" si="14"/>
        <v>2.3.2.2</v>
      </c>
      <c r="I88" s="454"/>
      <c r="J88" s="455" t="str">
        <f t="shared" si="15"/>
        <v>IK I - 2.3.2.2</v>
      </c>
      <c r="K88" s="234" t="s">
        <v>489</v>
      </c>
      <c r="L88" s="235" t="s">
        <v>10</v>
      </c>
      <c r="M88" s="236" t="s">
        <v>490</v>
      </c>
      <c r="N88" s="462"/>
      <c r="O88" s="461">
        <v>183</v>
      </c>
      <c r="P88" s="199"/>
      <c r="Q88" s="458" t="s">
        <v>416</v>
      </c>
      <c r="R88" s="201"/>
      <c r="S88" s="202" t="str">
        <f t="shared" si="7"/>
        <v/>
      </c>
      <c r="T88" s="203" t="str">
        <f t="shared" si="8"/>
        <v/>
      </c>
      <c r="U88" s="204"/>
      <c r="V88" s="252"/>
      <c r="W88" s="252"/>
    </row>
    <row r="89" spans="1:23" s="459" customFormat="1" ht="20.100000000000001" customHeight="1" x14ac:dyDescent="0.25">
      <c r="A89" s="449">
        <v>1</v>
      </c>
      <c r="B89" s="450"/>
      <c r="C89" s="451" t="str">
        <f t="shared" si="9"/>
        <v>T</v>
      </c>
      <c r="D89" s="452">
        <f t="shared" si="10"/>
        <v>3</v>
      </c>
      <c r="E89" s="452">
        <f t="shared" si="11"/>
        <v>0</v>
      </c>
      <c r="F89" s="452">
        <f t="shared" si="12"/>
        <v>0</v>
      </c>
      <c r="G89" s="452">
        <f t="shared" si="13"/>
        <v>0</v>
      </c>
      <c r="H89" s="453">
        <f t="shared" si="14"/>
        <v>3</v>
      </c>
      <c r="I89" s="454"/>
      <c r="J89" s="455" t="str">
        <f t="shared" si="15"/>
        <v>IK I - 3</v>
      </c>
      <c r="K89" s="234" t="s">
        <v>491</v>
      </c>
      <c r="L89" s="235"/>
      <c r="M89" s="236"/>
      <c r="N89" s="456"/>
      <c r="O89" s="457"/>
      <c r="P89" s="199"/>
      <c r="Q89" s="458"/>
      <c r="R89" s="201"/>
      <c r="S89" s="202" t="str">
        <f t="shared" si="7"/>
        <v/>
      </c>
      <c r="T89" s="203" t="str">
        <f t="shared" si="8"/>
        <v/>
      </c>
      <c r="U89" s="204"/>
      <c r="V89" s="252"/>
      <c r="W89" s="252"/>
    </row>
    <row r="90" spans="1:23" s="459" customFormat="1" ht="20.100000000000001" customHeight="1" x14ac:dyDescent="0.25">
      <c r="A90" s="449">
        <v>2</v>
      </c>
      <c r="B90" s="450"/>
      <c r="C90" s="451" t="str">
        <f t="shared" si="9"/>
        <v/>
      </c>
      <c r="D90" s="452">
        <f t="shared" si="10"/>
        <v>3</v>
      </c>
      <c r="E90" s="452">
        <f t="shared" si="11"/>
        <v>1</v>
      </c>
      <c r="F90" s="452">
        <f t="shared" si="12"/>
        <v>0</v>
      </c>
      <c r="G90" s="452">
        <f t="shared" si="13"/>
        <v>0</v>
      </c>
      <c r="H90" s="453" t="str">
        <f t="shared" si="14"/>
        <v>3.1</v>
      </c>
      <c r="I90" s="454"/>
      <c r="J90" s="455" t="str">
        <f t="shared" si="15"/>
        <v>IK I - 3.1</v>
      </c>
      <c r="K90" s="234" t="s">
        <v>492</v>
      </c>
      <c r="L90" s="235"/>
      <c r="M90" s="236" t="s">
        <v>493</v>
      </c>
      <c r="N90" s="456"/>
      <c r="O90" s="457">
        <v>0.9</v>
      </c>
      <c r="P90" s="199"/>
      <c r="Q90" s="458" t="s">
        <v>387</v>
      </c>
      <c r="R90" s="201"/>
      <c r="S90" s="202" t="str">
        <f t="shared" si="7"/>
        <v/>
      </c>
      <c r="T90" s="203" t="str">
        <f t="shared" si="8"/>
        <v/>
      </c>
      <c r="U90" s="217"/>
      <c r="V90" s="252"/>
      <c r="W90" s="252"/>
    </row>
    <row r="91" spans="1:23" s="459" customFormat="1" ht="20.100000000000001" customHeight="1" x14ac:dyDescent="0.25">
      <c r="A91" s="449">
        <v>2</v>
      </c>
      <c r="B91" s="450"/>
      <c r="C91" s="451" t="str">
        <f t="shared" si="9"/>
        <v/>
      </c>
      <c r="D91" s="452">
        <f t="shared" si="10"/>
        <v>3</v>
      </c>
      <c r="E91" s="452">
        <f t="shared" si="11"/>
        <v>2</v>
      </c>
      <c r="F91" s="452">
        <f t="shared" si="12"/>
        <v>0</v>
      </c>
      <c r="G91" s="452">
        <f t="shared" si="13"/>
        <v>0</v>
      </c>
      <c r="H91" s="453" t="str">
        <f t="shared" si="14"/>
        <v>3.2</v>
      </c>
      <c r="I91" s="454"/>
      <c r="J91" s="455" t="str">
        <f t="shared" si="15"/>
        <v>IK I - 3.2</v>
      </c>
      <c r="K91" s="234" t="s">
        <v>494</v>
      </c>
      <c r="L91" s="235"/>
      <c r="M91" s="236" t="s">
        <v>493</v>
      </c>
      <c r="N91" s="456"/>
      <c r="O91" s="457">
        <v>0.9</v>
      </c>
      <c r="P91" s="199"/>
      <c r="Q91" s="458" t="s">
        <v>387</v>
      </c>
      <c r="R91" s="201"/>
      <c r="S91" s="202" t="str">
        <f t="shared" si="7"/>
        <v/>
      </c>
      <c r="T91" s="203" t="str">
        <f t="shared" si="8"/>
        <v/>
      </c>
      <c r="U91" s="217"/>
      <c r="V91" s="252"/>
      <c r="W91" s="252"/>
    </row>
    <row r="92" spans="1:23" s="459" customFormat="1" ht="20.100000000000001" customHeight="1" x14ac:dyDescent="0.25">
      <c r="A92" s="449">
        <v>2</v>
      </c>
      <c r="B92" s="450"/>
      <c r="C92" s="451" t="str">
        <f t="shared" si="9"/>
        <v/>
      </c>
      <c r="D92" s="452">
        <f t="shared" si="10"/>
        <v>3</v>
      </c>
      <c r="E92" s="452">
        <f t="shared" si="11"/>
        <v>3</v>
      </c>
      <c r="F92" s="452">
        <f t="shared" si="12"/>
        <v>0</v>
      </c>
      <c r="G92" s="452">
        <f t="shared" si="13"/>
        <v>0</v>
      </c>
      <c r="H92" s="453" t="str">
        <f t="shared" si="14"/>
        <v>3.3</v>
      </c>
      <c r="I92" s="454"/>
      <c r="J92" s="455" t="str">
        <f t="shared" si="15"/>
        <v>IK I - 3.3</v>
      </c>
      <c r="K92" s="234" t="s">
        <v>495</v>
      </c>
      <c r="L92" s="235" t="s">
        <v>10</v>
      </c>
      <c r="M92" s="236" t="s">
        <v>496</v>
      </c>
      <c r="N92" s="456"/>
      <c r="O92" s="457">
        <v>1</v>
      </c>
      <c r="P92" s="199"/>
      <c r="Q92" s="458" t="s">
        <v>387</v>
      </c>
      <c r="R92" s="201"/>
      <c r="S92" s="202" t="str">
        <f t="shared" si="7"/>
        <v/>
      </c>
      <c r="T92" s="203" t="str">
        <f t="shared" si="8"/>
        <v/>
      </c>
      <c r="U92" s="204"/>
      <c r="V92" s="252"/>
      <c r="W92" s="252"/>
    </row>
    <row r="93" spans="1:23" s="459" customFormat="1" ht="20.100000000000001" customHeight="1" x14ac:dyDescent="0.25">
      <c r="A93" s="449">
        <v>2</v>
      </c>
      <c r="B93" s="450"/>
      <c r="C93" s="451" t="str">
        <f t="shared" si="9"/>
        <v/>
      </c>
      <c r="D93" s="452">
        <f t="shared" si="10"/>
        <v>3</v>
      </c>
      <c r="E93" s="452">
        <f t="shared" si="11"/>
        <v>4</v>
      </c>
      <c r="F93" s="452">
        <f t="shared" si="12"/>
        <v>0</v>
      </c>
      <c r="G93" s="452">
        <f t="shared" si="13"/>
        <v>0</v>
      </c>
      <c r="H93" s="453" t="str">
        <f t="shared" si="14"/>
        <v>3.4</v>
      </c>
      <c r="I93" s="454"/>
      <c r="J93" s="455" t="str">
        <f t="shared" si="15"/>
        <v>IK I - 3.4</v>
      </c>
      <c r="K93" s="234" t="s">
        <v>497</v>
      </c>
      <c r="L93" s="235" t="s">
        <v>10</v>
      </c>
      <c r="M93" s="236" t="s">
        <v>498</v>
      </c>
      <c r="N93" s="456"/>
      <c r="O93" s="457">
        <v>10</v>
      </c>
      <c r="P93" s="199"/>
      <c r="Q93" s="458" t="s">
        <v>416</v>
      </c>
      <c r="R93" s="201"/>
      <c r="S93" s="202" t="str">
        <f t="shared" si="7"/>
        <v/>
      </c>
      <c r="T93" s="203" t="str">
        <f t="shared" si="8"/>
        <v/>
      </c>
      <c r="U93" s="204"/>
      <c r="V93" s="252"/>
      <c r="W93" s="252"/>
    </row>
    <row r="94" spans="1:23" s="459" customFormat="1" ht="20.100000000000001" customHeight="1" x14ac:dyDescent="0.25">
      <c r="A94" s="449">
        <v>2</v>
      </c>
      <c r="B94" s="450"/>
      <c r="C94" s="451" t="str">
        <f t="shared" si="9"/>
        <v>Ü</v>
      </c>
      <c r="D94" s="452">
        <f t="shared" si="10"/>
        <v>3</v>
      </c>
      <c r="E94" s="452">
        <f t="shared" si="11"/>
        <v>5</v>
      </c>
      <c r="F94" s="452">
        <f t="shared" si="12"/>
        <v>0</v>
      </c>
      <c r="G94" s="452">
        <f t="shared" si="13"/>
        <v>0</v>
      </c>
      <c r="H94" s="453" t="str">
        <f t="shared" si="14"/>
        <v>3.5</v>
      </c>
      <c r="I94" s="454"/>
      <c r="J94" s="455" t="str">
        <f t="shared" si="15"/>
        <v>IK I - 3.5</v>
      </c>
      <c r="K94" s="234" t="s">
        <v>499</v>
      </c>
      <c r="L94" s="235"/>
      <c r="M94" s="236"/>
      <c r="N94" s="456"/>
      <c r="O94" s="457"/>
      <c r="P94" s="199"/>
      <c r="Q94" s="458"/>
      <c r="R94" s="201"/>
      <c r="S94" s="202" t="str">
        <f t="shared" si="7"/>
        <v/>
      </c>
      <c r="T94" s="203" t="str">
        <f t="shared" si="8"/>
        <v/>
      </c>
      <c r="U94" s="204"/>
      <c r="V94" s="252"/>
      <c r="W94" s="252"/>
    </row>
    <row r="95" spans="1:23" s="459" customFormat="1" ht="20.100000000000001" customHeight="1" x14ac:dyDescent="0.25">
      <c r="A95" s="449">
        <v>3</v>
      </c>
      <c r="B95" s="450"/>
      <c r="C95" s="451" t="str">
        <f t="shared" si="9"/>
        <v/>
      </c>
      <c r="D95" s="452">
        <f t="shared" si="10"/>
        <v>3</v>
      </c>
      <c r="E95" s="452">
        <f t="shared" si="11"/>
        <v>5</v>
      </c>
      <c r="F95" s="452">
        <f t="shared" si="12"/>
        <v>1</v>
      </c>
      <c r="G95" s="452">
        <f t="shared" si="13"/>
        <v>0</v>
      </c>
      <c r="H95" s="453" t="str">
        <f t="shared" si="14"/>
        <v>3.5.1</v>
      </c>
      <c r="I95" s="454"/>
      <c r="J95" s="455" t="str">
        <f t="shared" si="15"/>
        <v>IK I - 3.5.1</v>
      </c>
      <c r="K95" s="237" t="s">
        <v>500</v>
      </c>
      <c r="L95" s="235" t="s">
        <v>10</v>
      </c>
      <c r="M95" s="236" t="s">
        <v>501</v>
      </c>
      <c r="N95" s="462"/>
      <c r="O95" s="461">
        <v>1</v>
      </c>
      <c r="P95" s="199"/>
      <c r="Q95" s="458" t="s">
        <v>416</v>
      </c>
      <c r="R95" s="201"/>
      <c r="S95" s="202" t="str">
        <f t="shared" si="7"/>
        <v/>
      </c>
      <c r="T95" s="203" t="str">
        <f t="shared" si="8"/>
        <v/>
      </c>
      <c r="U95" s="204"/>
      <c r="V95" s="252"/>
      <c r="W95" s="252"/>
    </row>
    <row r="96" spans="1:23" s="459" customFormat="1" ht="20.100000000000001" customHeight="1" x14ac:dyDescent="0.25">
      <c r="A96" s="449">
        <v>3</v>
      </c>
      <c r="B96" s="450"/>
      <c r="C96" s="451" t="str">
        <f t="shared" si="9"/>
        <v/>
      </c>
      <c r="D96" s="452">
        <f t="shared" si="10"/>
        <v>3</v>
      </c>
      <c r="E96" s="452">
        <f t="shared" si="11"/>
        <v>5</v>
      </c>
      <c r="F96" s="452">
        <f t="shared" si="12"/>
        <v>2</v>
      </c>
      <c r="G96" s="452">
        <f t="shared" si="13"/>
        <v>0</v>
      </c>
      <c r="H96" s="453" t="str">
        <f t="shared" si="14"/>
        <v>3.5.2</v>
      </c>
      <c r="I96" s="454"/>
      <c r="J96" s="455" t="str">
        <f t="shared" si="15"/>
        <v>IK I - 3.5.2</v>
      </c>
      <c r="K96" s="237" t="s">
        <v>502</v>
      </c>
      <c r="L96" s="235" t="s">
        <v>10</v>
      </c>
      <c r="M96" s="236" t="s">
        <v>503</v>
      </c>
      <c r="N96" s="462"/>
      <c r="O96" s="461">
        <v>1</v>
      </c>
      <c r="P96" s="199"/>
      <c r="Q96" s="458" t="s">
        <v>416</v>
      </c>
      <c r="R96" s="201"/>
      <c r="S96" s="202" t="str">
        <f t="shared" si="7"/>
        <v/>
      </c>
      <c r="T96" s="203" t="str">
        <f t="shared" si="8"/>
        <v/>
      </c>
      <c r="U96" s="204"/>
      <c r="V96" s="252"/>
      <c r="W96" s="252"/>
    </row>
    <row r="97" spans="1:23" s="459" customFormat="1" ht="20.100000000000001" customHeight="1" x14ac:dyDescent="0.25">
      <c r="A97" s="449">
        <v>3</v>
      </c>
      <c r="B97" s="450"/>
      <c r="C97" s="451" t="str">
        <f t="shared" si="9"/>
        <v/>
      </c>
      <c r="D97" s="452">
        <f t="shared" si="10"/>
        <v>3</v>
      </c>
      <c r="E97" s="452">
        <f t="shared" si="11"/>
        <v>5</v>
      </c>
      <c r="F97" s="452">
        <f t="shared" si="12"/>
        <v>3</v>
      </c>
      <c r="G97" s="452">
        <f t="shared" si="13"/>
        <v>0</v>
      </c>
      <c r="H97" s="453" t="str">
        <f t="shared" si="14"/>
        <v>3.5.3</v>
      </c>
      <c r="I97" s="454"/>
      <c r="J97" s="455" t="str">
        <f t="shared" si="15"/>
        <v>IK I - 3.5.3</v>
      </c>
      <c r="K97" s="237" t="s">
        <v>504</v>
      </c>
      <c r="L97" s="235" t="s">
        <v>10</v>
      </c>
      <c r="M97" s="236" t="s">
        <v>501</v>
      </c>
      <c r="N97" s="462"/>
      <c r="O97" s="461">
        <v>1</v>
      </c>
      <c r="P97" s="199"/>
      <c r="Q97" s="458" t="s">
        <v>416</v>
      </c>
      <c r="R97" s="201"/>
      <c r="S97" s="202" t="str">
        <f t="shared" si="7"/>
        <v/>
      </c>
      <c r="T97" s="203" t="str">
        <f t="shared" si="8"/>
        <v/>
      </c>
      <c r="U97" s="204"/>
      <c r="V97" s="252"/>
      <c r="W97" s="252"/>
    </row>
    <row r="98" spans="1:23" s="459" customFormat="1" ht="20.100000000000001" customHeight="1" x14ac:dyDescent="0.25">
      <c r="A98" s="449">
        <v>3</v>
      </c>
      <c r="B98" s="450"/>
      <c r="C98" s="451" t="str">
        <f t="shared" si="9"/>
        <v/>
      </c>
      <c r="D98" s="452">
        <f t="shared" si="10"/>
        <v>3</v>
      </c>
      <c r="E98" s="452">
        <f t="shared" si="11"/>
        <v>5</v>
      </c>
      <c r="F98" s="452">
        <f t="shared" si="12"/>
        <v>4</v>
      </c>
      <c r="G98" s="452">
        <f t="shared" si="13"/>
        <v>0</v>
      </c>
      <c r="H98" s="453" t="str">
        <f t="shared" si="14"/>
        <v>3.5.4</v>
      </c>
      <c r="I98" s="454"/>
      <c r="J98" s="455" t="str">
        <f t="shared" si="15"/>
        <v>IK I - 3.5.4</v>
      </c>
      <c r="K98" s="237" t="s">
        <v>502</v>
      </c>
      <c r="L98" s="235" t="s">
        <v>10</v>
      </c>
      <c r="M98" s="236" t="s">
        <v>503</v>
      </c>
      <c r="N98" s="462"/>
      <c r="O98" s="461">
        <v>1</v>
      </c>
      <c r="P98" s="199"/>
      <c r="Q98" s="458" t="s">
        <v>416</v>
      </c>
      <c r="R98" s="201"/>
      <c r="S98" s="202" t="str">
        <f t="shared" si="7"/>
        <v/>
      </c>
      <c r="T98" s="203" t="str">
        <f t="shared" si="8"/>
        <v/>
      </c>
      <c r="U98" s="204"/>
      <c r="V98" s="252"/>
      <c r="W98" s="252"/>
    </row>
    <row r="99" spans="1:23" s="459" customFormat="1" ht="20.100000000000001" customHeight="1" x14ac:dyDescent="0.25">
      <c r="A99" s="449">
        <v>3</v>
      </c>
      <c r="B99" s="450"/>
      <c r="C99" s="451" t="str">
        <f t="shared" si="9"/>
        <v/>
      </c>
      <c r="D99" s="452">
        <f t="shared" si="10"/>
        <v>3</v>
      </c>
      <c r="E99" s="452">
        <f t="shared" si="11"/>
        <v>5</v>
      </c>
      <c r="F99" s="452">
        <f t="shared" si="12"/>
        <v>5</v>
      </c>
      <c r="G99" s="452">
        <f t="shared" si="13"/>
        <v>0</v>
      </c>
      <c r="H99" s="453" t="str">
        <f t="shared" si="14"/>
        <v>3.5.5</v>
      </c>
      <c r="I99" s="454"/>
      <c r="J99" s="455" t="str">
        <f t="shared" si="15"/>
        <v>IK I - 3.5.5</v>
      </c>
      <c r="K99" s="237" t="s">
        <v>505</v>
      </c>
      <c r="L99" s="235" t="s">
        <v>10</v>
      </c>
      <c r="M99" s="236" t="s">
        <v>501</v>
      </c>
      <c r="N99" s="462"/>
      <c r="O99" s="461">
        <v>1</v>
      </c>
      <c r="P99" s="199"/>
      <c r="Q99" s="458" t="s">
        <v>416</v>
      </c>
      <c r="R99" s="201"/>
      <c r="S99" s="202" t="str">
        <f t="shared" si="7"/>
        <v/>
      </c>
      <c r="T99" s="203" t="str">
        <f t="shared" si="8"/>
        <v/>
      </c>
      <c r="U99" s="204"/>
      <c r="V99" s="252"/>
      <c r="W99" s="252"/>
    </row>
    <row r="100" spans="1:23" s="459" customFormat="1" ht="20.100000000000001" customHeight="1" x14ac:dyDescent="0.25">
      <c r="A100" s="449">
        <v>3</v>
      </c>
      <c r="B100" s="450"/>
      <c r="C100" s="451" t="str">
        <f t="shared" si="9"/>
        <v/>
      </c>
      <c r="D100" s="452">
        <f t="shared" si="10"/>
        <v>3</v>
      </c>
      <c r="E100" s="452">
        <f t="shared" si="11"/>
        <v>5</v>
      </c>
      <c r="F100" s="452">
        <f t="shared" si="12"/>
        <v>6</v>
      </c>
      <c r="G100" s="452">
        <f t="shared" si="13"/>
        <v>0</v>
      </c>
      <c r="H100" s="453" t="str">
        <f t="shared" si="14"/>
        <v>3.5.6</v>
      </c>
      <c r="I100" s="454"/>
      <c r="J100" s="455" t="str">
        <f t="shared" si="15"/>
        <v>IK I - 3.5.6</v>
      </c>
      <c r="K100" s="237" t="s">
        <v>502</v>
      </c>
      <c r="L100" s="235" t="s">
        <v>10</v>
      </c>
      <c r="M100" s="236" t="s">
        <v>503</v>
      </c>
      <c r="N100" s="462"/>
      <c r="O100" s="461">
        <v>1</v>
      </c>
      <c r="P100" s="199"/>
      <c r="Q100" s="458" t="s">
        <v>416</v>
      </c>
      <c r="R100" s="201"/>
      <c r="S100" s="202" t="str">
        <f t="shared" si="7"/>
        <v/>
      </c>
      <c r="T100" s="203" t="str">
        <f t="shared" si="8"/>
        <v/>
      </c>
      <c r="U100" s="204"/>
      <c r="V100" s="252"/>
      <c r="W100" s="252"/>
    </row>
    <row r="101" spans="1:23" s="459" customFormat="1" ht="28.15" customHeight="1" x14ac:dyDescent="0.25">
      <c r="A101" s="449">
        <v>3</v>
      </c>
      <c r="B101" s="450"/>
      <c r="C101" s="451" t="str">
        <f t="shared" si="9"/>
        <v/>
      </c>
      <c r="D101" s="452">
        <f t="shared" si="10"/>
        <v>3</v>
      </c>
      <c r="E101" s="452">
        <f t="shared" si="11"/>
        <v>5</v>
      </c>
      <c r="F101" s="452">
        <f t="shared" si="12"/>
        <v>7</v>
      </c>
      <c r="G101" s="452">
        <f t="shared" si="13"/>
        <v>0</v>
      </c>
      <c r="H101" s="453" t="str">
        <f t="shared" si="14"/>
        <v>3.5.7</v>
      </c>
      <c r="I101" s="454"/>
      <c r="J101" s="455" t="str">
        <f t="shared" si="15"/>
        <v>IK I - 3.5.7</v>
      </c>
      <c r="K101" s="237" t="s">
        <v>506</v>
      </c>
      <c r="L101" s="235" t="s">
        <v>10</v>
      </c>
      <c r="M101" s="236" t="s">
        <v>507</v>
      </c>
      <c r="N101" s="462"/>
      <c r="O101" s="461">
        <v>159</v>
      </c>
      <c r="P101" s="199"/>
      <c r="Q101" s="458" t="s">
        <v>416</v>
      </c>
      <c r="R101" s="201"/>
      <c r="S101" s="202" t="str">
        <f t="shared" si="7"/>
        <v/>
      </c>
      <c r="T101" s="203" t="str">
        <f t="shared" si="8"/>
        <v/>
      </c>
      <c r="U101" s="204"/>
      <c r="V101" s="252"/>
      <c r="W101" s="252"/>
    </row>
    <row r="102" spans="1:23" s="459" customFormat="1" ht="20.100000000000001" customHeight="1" x14ac:dyDescent="0.25">
      <c r="A102" s="449">
        <v>3</v>
      </c>
      <c r="B102" s="450"/>
      <c r="C102" s="451" t="str">
        <f t="shared" si="9"/>
        <v/>
      </c>
      <c r="D102" s="452">
        <f t="shared" si="10"/>
        <v>3</v>
      </c>
      <c r="E102" s="452">
        <f t="shared" si="11"/>
        <v>5</v>
      </c>
      <c r="F102" s="452">
        <f t="shared" si="12"/>
        <v>8</v>
      </c>
      <c r="G102" s="452">
        <f t="shared" si="13"/>
        <v>0</v>
      </c>
      <c r="H102" s="453" t="str">
        <f t="shared" si="14"/>
        <v>3.5.8</v>
      </c>
      <c r="I102" s="454"/>
      <c r="J102" s="455" t="str">
        <f t="shared" si="15"/>
        <v>IK I - 3.5.8</v>
      </c>
      <c r="K102" s="237" t="s">
        <v>502</v>
      </c>
      <c r="L102" s="235" t="s">
        <v>10</v>
      </c>
      <c r="M102" s="236" t="s">
        <v>503</v>
      </c>
      <c r="N102" s="462"/>
      <c r="O102" s="461">
        <v>159</v>
      </c>
      <c r="P102" s="199"/>
      <c r="Q102" s="458" t="s">
        <v>416</v>
      </c>
      <c r="R102" s="201"/>
      <c r="S102" s="202" t="str">
        <f t="shared" si="7"/>
        <v/>
      </c>
      <c r="T102" s="203" t="str">
        <f t="shared" si="8"/>
        <v/>
      </c>
      <c r="U102" s="204"/>
      <c r="V102" s="252"/>
      <c r="W102" s="252"/>
    </row>
    <row r="103" spans="1:23" s="459" customFormat="1" ht="20.100000000000001" customHeight="1" x14ac:dyDescent="0.25">
      <c r="A103" s="449">
        <v>3</v>
      </c>
      <c r="B103" s="450"/>
      <c r="C103" s="451" t="str">
        <f t="shared" si="9"/>
        <v/>
      </c>
      <c r="D103" s="452">
        <f t="shared" si="10"/>
        <v>3</v>
      </c>
      <c r="E103" s="452">
        <f t="shared" si="11"/>
        <v>5</v>
      </c>
      <c r="F103" s="452">
        <f t="shared" si="12"/>
        <v>9</v>
      </c>
      <c r="G103" s="452">
        <f t="shared" si="13"/>
        <v>0</v>
      </c>
      <c r="H103" s="453" t="str">
        <f t="shared" si="14"/>
        <v>3.5.9</v>
      </c>
      <c r="I103" s="454"/>
      <c r="J103" s="455" t="str">
        <f t="shared" si="15"/>
        <v>IK I - 3.5.9</v>
      </c>
      <c r="K103" s="237" t="s">
        <v>508</v>
      </c>
      <c r="L103" s="235" t="s">
        <v>10</v>
      </c>
      <c r="M103" s="236" t="s">
        <v>507</v>
      </c>
      <c r="N103" s="462"/>
      <c r="O103" s="461">
        <v>1</v>
      </c>
      <c r="P103" s="199"/>
      <c r="Q103" s="458" t="s">
        <v>416</v>
      </c>
      <c r="R103" s="201"/>
      <c r="S103" s="202" t="str">
        <f t="shared" si="7"/>
        <v/>
      </c>
      <c r="T103" s="203" t="str">
        <f t="shared" si="8"/>
        <v/>
      </c>
      <c r="U103" s="204"/>
      <c r="V103" s="252"/>
      <c r="W103" s="252"/>
    </row>
    <row r="104" spans="1:23" s="459" customFormat="1" ht="20.100000000000001" customHeight="1" x14ac:dyDescent="0.25">
      <c r="A104" s="449">
        <v>3</v>
      </c>
      <c r="B104" s="450"/>
      <c r="C104" s="451" t="str">
        <f t="shared" si="9"/>
        <v/>
      </c>
      <c r="D104" s="452">
        <f t="shared" si="10"/>
        <v>3</v>
      </c>
      <c r="E104" s="452">
        <f t="shared" si="11"/>
        <v>5</v>
      </c>
      <c r="F104" s="452">
        <f t="shared" si="12"/>
        <v>10</v>
      </c>
      <c r="G104" s="452">
        <f t="shared" si="13"/>
        <v>0</v>
      </c>
      <c r="H104" s="453" t="str">
        <f t="shared" si="14"/>
        <v>3.5.10</v>
      </c>
      <c r="I104" s="454"/>
      <c r="J104" s="455" t="str">
        <f t="shared" si="15"/>
        <v>IK I - 3.5.10</v>
      </c>
      <c r="K104" s="237" t="s">
        <v>502</v>
      </c>
      <c r="L104" s="235" t="s">
        <v>10</v>
      </c>
      <c r="M104" s="236" t="s">
        <v>503</v>
      </c>
      <c r="N104" s="462"/>
      <c r="O104" s="461">
        <v>1</v>
      </c>
      <c r="P104" s="199"/>
      <c r="Q104" s="458" t="s">
        <v>416</v>
      </c>
      <c r="R104" s="201"/>
      <c r="S104" s="202" t="str">
        <f t="shared" si="7"/>
        <v/>
      </c>
      <c r="T104" s="203" t="str">
        <f t="shared" si="8"/>
        <v/>
      </c>
      <c r="U104" s="204"/>
      <c r="V104" s="252"/>
      <c r="W104" s="252"/>
    </row>
    <row r="105" spans="1:23" s="459" customFormat="1" ht="20.100000000000001" customHeight="1" x14ac:dyDescent="0.25">
      <c r="A105" s="449">
        <v>3</v>
      </c>
      <c r="B105" s="450"/>
      <c r="C105" s="451" t="str">
        <f t="shared" si="9"/>
        <v/>
      </c>
      <c r="D105" s="452">
        <f t="shared" si="10"/>
        <v>3</v>
      </c>
      <c r="E105" s="452">
        <f t="shared" si="11"/>
        <v>5</v>
      </c>
      <c r="F105" s="452">
        <f t="shared" si="12"/>
        <v>11</v>
      </c>
      <c r="G105" s="452">
        <f t="shared" si="13"/>
        <v>0</v>
      </c>
      <c r="H105" s="453" t="str">
        <f t="shared" si="14"/>
        <v>3.5.11</v>
      </c>
      <c r="I105" s="454"/>
      <c r="J105" s="455" t="str">
        <f t="shared" si="15"/>
        <v>IK I - 3.5.11</v>
      </c>
      <c r="K105" s="237" t="s">
        <v>509</v>
      </c>
      <c r="L105" s="235" t="s">
        <v>10</v>
      </c>
      <c r="M105" s="236" t="s">
        <v>507</v>
      </c>
      <c r="N105" s="456"/>
      <c r="O105" s="457">
        <v>7</v>
      </c>
      <c r="P105" s="199"/>
      <c r="Q105" s="458" t="s">
        <v>416</v>
      </c>
      <c r="R105" s="201"/>
      <c r="S105" s="202" t="str">
        <f t="shared" si="7"/>
        <v/>
      </c>
      <c r="T105" s="203" t="str">
        <f t="shared" si="8"/>
        <v/>
      </c>
      <c r="U105" s="204"/>
      <c r="V105" s="252"/>
      <c r="W105" s="252"/>
    </row>
    <row r="106" spans="1:23" s="459" customFormat="1" ht="20.100000000000001" customHeight="1" x14ac:dyDescent="0.25">
      <c r="A106" s="449">
        <v>3</v>
      </c>
      <c r="B106" s="450"/>
      <c r="C106" s="451" t="str">
        <f t="shared" si="9"/>
        <v/>
      </c>
      <c r="D106" s="452">
        <f t="shared" si="10"/>
        <v>3</v>
      </c>
      <c r="E106" s="452">
        <f t="shared" si="11"/>
        <v>5</v>
      </c>
      <c r="F106" s="452">
        <f t="shared" si="12"/>
        <v>12</v>
      </c>
      <c r="G106" s="452">
        <f t="shared" si="13"/>
        <v>0</v>
      </c>
      <c r="H106" s="453" t="str">
        <f t="shared" si="14"/>
        <v>3.5.12</v>
      </c>
      <c r="I106" s="454"/>
      <c r="J106" s="455" t="str">
        <f t="shared" si="15"/>
        <v>IK I - 3.5.12</v>
      </c>
      <c r="K106" s="237" t="s">
        <v>502</v>
      </c>
      <c r="L106" s="235" t="s">
        <v>10</v>
      </c>
      <c r="M106" s="236" t="s">
        <v>503</v>
      </c>
      <c r="N106" s="456"/>
      <c r="O106" s="457">
        <v>7</v>
      </c>
      <c r="P106" s="199"/>
      <c r="Q106" s="458" t="s">
        <v>416</v>
      </c>
      <c r="R106" s="201"/>
      <c r="S106" s="202" t="str">
        <f t="shared" si="7"/>
        <v/>
      </c>
      <c r="T106" s="203" t="str">
        <f t="shared" si="8"/>
        <v/>
      </c>
      <c r="U106" s="204"/>
      <c r="V106" s="252"/>
      <c r="W106" s="252"/>
    </row>
    <row r="107" spans="1:23" s="459" customFormat="1" ht="20.100000000000001" customHeight="1" x14ac:dyDescent="0.25">
      <c r="A107" s="449">
        <v>3</v>
      </c>
      <c r="B107" s="450"/>
      <c r="C107" s="451" t="str">
        <f t="shared" si="9"/>
        <v/>
      </c>
      <c r="D107" s="452">
        <f t="shared" si="10"/>
        <v>3</v>
      </c>
      <c r="E107" s="452">
        <f t="shared" si="11"/>
        <v>5</v>
      </c>
      <c r="F107" s="452">
        <f t="shared" si="12"/>
        <v>13</v>
      </c>
      <c r="G107" s="452">
        <f t="shared" si="13"/>
        <v>0</v>
      </c>
      <c r="H107" s="453" t="str">
        <f t="shared" si="14"/>
        <v>3.5.13</v>
      </c>
      <c r="I107" s="454"/>
      <c r="J107" s="455" t="str">
        <f t="shared" si="15"/>
        <v>IK I - 3.5.13</v>
      </c>
      <c r="K107" s="237" t="s">
        <v>510</v>
      </c>
      <c r="L107" s="235" t="s">
        <v>10</v>
      </c>
      <c r="M107" s="236" t="s">
        <v>507</v>
      </c>
      <c r="N107" s="462"/>
      <c r="O107" s="461">
        <v>1</v>
      </c>
      <c r="P107" s="199"/>
      <c r="Q107" s="458" t="s">
        <v>416</v>
      </c>
      <c r="R107" s="201"/>
      <c r="S107" s="202" t="str">
        <f t="shared" si="7"/>
        <v/>
      </c>
      <c r="T107" s="203" t="str">
        <f t="shared" si="8"/>
        <v/>
      </c>
      <c r="U107" s="204"/>
      <c r="V107" s="252"/>
      <c r="W107" s="252"/>
    </row>
    <row r="108" spans="1:23" s="459" customFormat="1" ht="20.100000000000001" customHeight="1" x14ac:dyDescent="0.25">
      <c r="A108" s="449">
        <v>3</v>
      </c>
      <c r="B108" s="450"/>
      <c r="C108" s="451" t="str">
        <f t="shared" si="9"/>
        <v/>
      </c>
      <c r="D108" s="452">
        <f t="shared" si="10"/>
        <v>3</v>
      </c>
      <c r="E108" s="452">
        <f t="shared" si="11"/>
        <v>5</v>
      </c>
      <c r="F108" s="452">
        <f t="shared" si="12"/>
        <v>14</v>
      </c>
      <c r="G108" s="452">
        <f t="shared" si="13"/>
        <v>0</v>
      </c>
      <c r="H108" s="453" t="str">
        <f t="shared" si="14"/>
        <v>3.5.14</v>
      </c>
      <c r="I108" s="454"/>
      <c r="J108" s="455" t="str">
        <f t="shared" si="15"/>
        <v>IK I - 3.5.14</v>
      </c>
      <c r="K108" s="237" t="s">
        <v>502</v>
      </c>
      <c r="L108" s="235" t="s">
        <v>10</v>
      </c>
      <c r="M108" s="236" t="s">
        <v>503</v>
      </c>
      <c r="N108" s="462"/>
      <c r="O108" s="461">
        <v>1</v>
      </c>
      <c r="P108" s="199"/>
      <c r="Q108" s="458" t="s">
        <v>416</v>
      </c>
      <c r="R108" s="201"/>
      <c r="S108" s="202" t="str">
        <f t="shared" si="7"/>
        <v/>
      </c>
      <c r="T108" s="203" t="str">
        <f t="shared" si="8"/>
        <v/>
      </c>
      <c r="U108" s="204"/>
      <c r="V108" s="252"/>
      <c r="W108" s="252"/>
    </row>
    <row r="109" spans="1:23" s="459" customFormat="1" ht="20.100000000000001" customHeight="1" x14ac:dyDescent="0.25">
      <c r="A109" s="449">
        <v>1</v>
      </c>
      <c r="B109" s="450"/>
      <c r="C109" s="451" t="str">
        <f t="shared" si="9"/>
        <v>T</v>
      </c>
      <c r="D109" s="452">
        <f t="shared" si="10"/>
        <v>4</v>
      </c>
      <c r="E109" s="452">
        <f t="shared" si="11"/>
        <v>0</v>
      </c>
      <c r="F109" s="452">
        <f t="shared" si="12"/>
        <v>0</v>
      </c>
      <c r="G109" s="452">
        <f t="shared" si="13"/>
        <v>0</v>
      </c>
      <c r="H109" s="453">
        <f t="shared" si="14"/>
        <v>4</v>
      </c>
      <c r="I109" s="454"/>
      <c r="J109" s="455" t="str">
        <f t="shared" si="15"/>
        <v>IK I - 4</v>
      </c>
      <c r="K109" s="234" t="s">
        <v>511</v>
      </c>
      <c r="L109" s="235"/>
      <c r="M109" s="236"/>
      <c r="N109" s="456"/>
      <c r="O109" s="457"/>
      <c r="P109" s="199"/>
      <c r="Q109" s="458"/>
      <c r="R109" s="201"/>
      <c r="S109" s="202" t="str">
        <f t="shared" si="7"/>
        <v/>
      </c>
      <c r="T109" s="203" t="str">
        <f t="shared" si="8"/>
        <v/>
      </c>
      <c r="U109" s="204"/>
      <c r="V109" s="252"/>
      <c r="W109" s="252"/>
    </row>
    <row r="110" spans="1:23" s="459" customFormat="1" ht="20.100000000000001" customHeight="1" x14ac:dyDescent="0.25">
      <c r="A110" s="449">
        <v>3</v>
      </c>
      <c r="B110" s="450"/>
      <c r="C110" s="451" t="str">
        <f t="shared" si="9"/>
        <v/>
      </c>
      <c r="D110" s="452">
        <f t="shared" si="10"/>
        <v>4</v>
      </c>
      <c r="E110" s="452">
        <f t="shared" si="11"/>
        <v>0</v>
      </c>
      <c r="F110" s="452">
        <f t="shared" si="12"/>
        <v>1</v>
      </c>
      <c r="G110" s="452">
        <f t="shared" si="13"/>
        <v>0</v>
      </c>
      <c r="H110" s="453" t="str">
        <f t="shared" si="14"/>
        <v>4.0.1</v>
      </c>
      <c r="I110" s="454"/>
      <c r="J110" s="455" t="str">
        <f t="shared" si="15"/>
        <v>IK I - 4.0.1</v>
      </c>
      <c r="K110" s="234"/>
      <c r="L110" s="235"/>
      <c r="M110" s="236"/>
      <c r="N110" s="456"/>
      <c r="O110" s="457"/>
      <c r="P110" s="199"/>
      <c r="Q110" s="458"/>
      <c r="R110" s="201"/>
      <c r="S110" s="202" t="str">
        <f t="shared" si="7"/>
        <v/>
      </c>
      <c r="T110" s="203" t="str">
        <f t="shared" si="8"/>
        <v/>
      </c>
      <c r="U110" s="204"/>
      <c r="V110" s="252"/>
      <c r="W110" s="252"/>
    </row>
    <row r="111" spans="1:23" s="459" customFormat="1" ht="20.100000000000001" customHeight="1" x14ac:dyDescent="0.25">
      <c r="A111" s="449">
        <v>3</v>
      </c>
      <c r="B111" s="450"/>
      <c r="C111" s="451" t="str">
        <f t="shared" si="9"/>
        <v/>
      </c>
      <c r="D111" s="452">
        <f t="shared" si="10"/>
        <v>4</v>
      </c>
      <c r="E111" s="452">
        <f t="shared" si="11"/>
        <v>0</v>
      </c>
      <c r="F111" s="452">
        <f t="shared" si="12"/>
        <v>2</v>
      </c>
      <c r="G111" s="452">
        <f t="shared" si="13"/>
        <v>0</v>
      </c>
      <c r="H111" s="453" t="str">
        <f t="shared" si="14"/>
        <v>4.0.2</v>
      </c>
      <c r="I111" s="454"/>
      <c r="J111" s="455" t="str">
        <f t="shared" si="15"/>
        <v>IK I - 4.0.2</v>
      </c>
      <c r="K111" s="234"/>
      <c r="L111" s="235"/>
      <c r="M111" s="236"/>
      <c r="N111" s="456"/>
      <c r="O111" s="457"/>
      <c r="P111" s="199"/>
      <c r="Q111" s="458"/>
      <c r="R111" s="201"/>
      <c r="S111" s="202" t="str">
        <f t="shared" si="7"/>
        <v/>
      </c>
      <c r="T111" s="203" t="str">
        <f t="shared" si="8"/>
        <v/>
      </c>
      <c r="U111" s="204"/>
      <c r="V111" s="252"/>
      <c r="W111" s="252"/>
    </row>
    <row r="112" spans="1:23" s="459" customFormat="1" ht="20.100000000000001" customHeight="1" x14ac:dyDescent="0.25">
      <c r="A112" s="449">
        <v>3</v>
      </c>
      <c r="B112" s="450"/>
      <c r="C112" s="451" t="str">
        <f t="shared" si="9"/>
        <v/>
      </c>
      <c r="D112" s="452">
        <f t="shared" si="10"/>
        <v>4</v>
      </c>
      <c r="E112" s="452">
        <f t="shared" si="11"/>
        <v>0</v>
      </c>
      <c r="F112" s="452">
        <f t="shared" si="12"/>
        <v>3</v>
      </c>
      <c r="G112" s="452">
        <f t="shared" si="13"/>
        <v>0</v>
      </c>
      <c r="H112" s="453" t="str">
        <f t="shared" si="14"/>
        <v>4.0.3</v>
      </c>
      <c r="I112" s="454"/>
      <c r="J112" s="455" t="str">
        <f t="shared" si="15"/>
        <v>IK I - 4.0.3</v>
      </c>
      <c r="K112" s="234"/>
      <c r="L112" s="235"/>
      <c r="M112" s="236"/>
      <c r="N112" s="456"/>
      <c r="O112" s="457"/>
      <c r="P112" s="199"/>
      <c r="Q112" s="458"/>
      <c r="R112" s="201"/>
      <c r="S112" s="202" t="str">
        <f t="shared" si="7"/>
        <v/>
      </c>
      <c r="T112" s="203" t="str">
        <f t="shared" si="8"/>
        <v/>
      </c>
      <c r="U112" s="204"/>
      <c r="V112" s="252"/>
      <c r="W112" s="252"/>
    </row>
    <row r="113" spans="1:23" s="459" customFormat="1" ht="20.100000000000001" customHeight="1" x14ac:dyDescent="0.25">
      <c r="A113" s="449">
        <v>3</v>
      </c>
      <c r="B113" s="450"/>
      <c r="C113" s="451" t="str">
        <f t="shared" si="9"/>
        <v/>
      </c>
      <c r="D113" s="452">
        <f t="shared" si="10"/>
        <v>4</v>
      </c>
      <c r="E113" s="452">
        <f t="shared" si="11"/>
        <v>0</v>
      </c>
      <c r="F113" s="452">
        <f t="shared" si="12"/>
        <v>4</v>
      </c>
      <c r="G113" s="452">
        <f t="shared" si="13"/>
        <v>0</v>
      </c>
      <c r="H113" s="453" t="str">
        <f t="shared" si="14"/>
        <v>4.0.4</v>
      </c>
      <c r="I113" s="454"/>
      <c r="J113" s="455" t="str">
        <f t="shared" si="15"/>
        <v>IK I - 4.0.4</v>
      </c>
      <c r="K113" s="234"/>
      <c r="L113" s="235"/>
      <c r="M113" s="236"/>
      <c r="N113" s="456"/>
      <c r="O113" s="457"/>
      <c r="P113" s="199"/>
      <c r="Q113" s="458"/>
      <c r="R113" s="201"/>
      <c r="S113" s="202" t="str">
        <f t="shared" si="7"/>
        <v/>
      </c>
      <c r="T113" s="203" t="str">
        <f t="shared" si="8"/>
        <v/>
      </c>
      <c r="U113" s="204"/>
      <c r="V113" s="252"/>
      <c r="W113" s="252"/>
    </row>
    <row r="114" spans="1:23" s="459" customFormat="1" ht="20.100000000000001" customHeight="1" x14ac:dyDescent="0.25">
      <c r="A114" s="449">
        <v>3</v>
      </c>
      <c r="B114" s="450"/>
      <c r="C114" s="451" t="str">
        <f t="shared" si="9"/>
        <v/>
      </c>
      <c r="D114" s="452">
        <f t="shared" si="10"/>
        <v>4</v>
      </c>
      <c r="E114" s="452">
        <f t="shared" si="11"/>
        <v>0</v>
      </c>
      <c r="F114" s="452">
        <f t="shared" si="12"/>
        <v>5</v>
      </c>
      <c r="G114" s="452">
        <f t="shared" si="13"/>
        <v>0</v>
      </c>
      <c r="H114" s="453" t="str">
        <f t="shared" si="14"/>
        <v>4.0.5</v>
      </c>
      <c r="I114" s="454"/>
      <c r="J114" s="455" t="str">
        <f t="shared" si="15"/>
        <v>IK I - 4.0.5</v>
      </c>
      <c r="K114" s="234"/>
      <c r="L114" s="235"/>
      <c r="M114" s="236"/>
      <c r="N114" s="456"/>
      <c r="O114" s="457"/>
      <c r="P114" s="199"/>
      <c r="Q114" s="458"/>
      <c r="R114" s="201"/>
      <c r="S114" s="202" t="str">
        <f t="shared" si="7"/>
        <v/>
      </c>
      <c r="T114" s="203" t="str">
        <f t="shared" si="8"/>
        <v/>
      </c>
      <c r="U114" s="204"/>
      <c r="V114" s="252"/>
      <c r="W114" s="252"/>
    </row>
    <row r="115" spans="1:23" s="459" customFormat="1" ht="20.100000000000001" customHeight="1" x14ac:dyDescent="0.25">
      <c r="A115" s="449">
        <v>3</v>
      </c>
      <c r="B115" s="450"/>
      <c r="C115" s="451" t="str">
        <f t="shared" si="9"/>
        <v/>
      </c>
      <c r="D115" s="452">
        <f t="shared" si="10"/>
        <v>4</v>
      </c>
      <c r="E115" s="452">
        <f t="shared" si="11"/>
        <v>0</v>
      </c>
      <c r="F115" s="452">
        <f t="shared" si="12"/>
        <v>6</v>
      </c>
      <c r="G115" s="452">
        <f t="shared" si="13"/>
        <v>0</v>
      </c>
      <c r="H115" s="453" t="str">
        <f t="shared" si="14"/>
        <v>4.0.6</v>
      </c>
      <c r="I115" s="454"/>
      <c r="J115" s="455" t="str">
        <f t="shared" si="15"/>
        <v>IK I - 4.0.6</v>
      </c>
      <c r="K115" s="234"/>
      <c r="L115" s="235"/>
      <c r="M115" s="236"/>
      <c r="N115" s="456"/>
      <c r="O115" s="457"/>
      <c r="P115" s="199"/>
      <c r="Q115" s="458"/>
      <c r="R115" s="201"/>
      <c r="S115" s="202" t="str">
        <f t="shared" si="7"/>
        <v/>
      </c>
      <c r="T115" s="203" t="str">
        <f t="shared" si="8"/>
        <v/>
      </c>
      <c r="U115" s="204"/>
      <c r="V115" s="252"/>
      <c r="W115" s="252"/>
    </row>
    <row r="116" spans="1:23" s="459" customFormat="1" ht="20.100000000000001" customHeight="1" x14ac:dyDescent="0.25">
      <c r="A116" s="449">
        <v>3</v>
      </c>
      <c r="B116" s="450"/>
      <c r="C116" s="451" t="str">
        <f t="shared" si="9"/>
        <v/>
      </c>
      <c r="D116" s="452">
        <f t="shared" si="10"/>
        <v>4</v>
      </c>
      <c r="E116" s="452">
        <f t="shared" si="11"/>
        <v>0</v>
      </c>
      <c r="F116" s="452">
        <f t="shared" si="12"/>
        <v>7</v>
      </c>
      <c r="G116" s="452">
        <f t="shared" si="13"/>
        <v>0</v>
      </c>
      <c r="H116" s="453" t="str">
        <f t="shared" si="14"/>
        <v>4.0.7</v>
      </c>
      <c r="I116" s="454"/>
      <c r="J116" s="455" t="str">
        <f t="shared" si="15"/>
        <v>IK I - 4.0.7</v>
      </c>
      <c r="K116" s="234"/>
      <c r="L116" s="235"/>
      <c r="M116" s="236"/>
      <c r="N116" s="456"/>
      <c r="O116" s="457"/>
      <c r="P116" s="199"/>
      <c r="Q116" s="458"/>
      <c r="R116" s="201"/>
      <c r="S116" s="202" t="str">
        <f t="shared" si="7"/>
        <v/>
      </c>
      <c r="T116" s="203" t="str">
        <f t="shared" si="8"/>
        <v/>
      </c>
      <c r="U116" s="204"/>
      <c r="V116" s="252"/>
      <c r="W116" s="252"/>
    </row>
    <row r="117" spans="1:23" s="459" customFormat="1" ht="20.100000000000001" customHeight="1" x14ac:dyDescent="0.25">
      <c r="A117" s="449">
        <v>3</v>
      </c>
      <c r="B117" s="450"/>
      <c r="C117" s="451" t="str">
        <f t="shared" si="9"/>
        <v/>
      </c>
      <c r="D117" s="452">
        <f t="shared" si="10"/>
        <v>4</v>
      </c>
      <c r="E117" s="452">
        <f t="shared" si="11"/>
        <v>0</v>
      </c>
      <c r="F117" s="452">
        <f t="shared" si="12"/>
        <v>8</v>
      </c>
      <c r="G117" s="452">
        <f t="shared" si="13"/>
        <v>0</v>
      </c>
      <c r="H117" s="453" t="str">
        <f t="shared" si="14"/>
        <v>4.0.8</v>
      </c>
      <c r="I117" s="454"/>
      <c r="J117" s="455" t="str">
        <f t="shared" si="15"/>
        <v>IK I - 4.0.8</v>
      </c>
      <c r="K117" s="234"/>
      <c r="L117" s="235"/>
      <c r="M117" s="236"/>
      <c r="N117" s="456"/>
      <c r="O117" s="457"/>
      <c r="P117" s="199"/>
      <c r="Q117" s="458"/>
      <c r="R117" s="201"/>
      <c r="S117" s="202" t="str">
        <f t="shared" si="7"/>
        <v/>
      </c>
      <c r="T117" s="203" t="str">
        <f t="shared" si="8"/>
        <v/>
      </c>
      <c r="U117" s="204"/>
      <c r="V117" s="252"/>
      <c r="W117" s="252"/>
    </row>
    <row r="118" spans="1:23" s="459" customFormat="1" ht="20.100000000000001" customHeight="1" x14ac:dyDescent="0.25">
      <c r="A118" s="449">
        <v>3</v>
      </c>
      <c r="B118" s="450"/>
      <c r="C118" s="451" t="str">
        <f t="shared" si="9"/>
        <v/>
      </c>
      <c r="D118" s="452">
        <f t="shared" si="10"/>
        <v>4</v>
      </c>
      <c r="E118" s="452">
        <f t="shared" si="11"/>
        <v>0</v>
      </c>
      <c r="F118" s="452">
        <f t="shared" si="12"/>
        <v>9</v>
      </c>
      <c r="G118" s="452">
        <f t="shared" si="13"/>
        <v>0</v>
      </c>
      <c r="H118" s="453" t="str">
        <f t="shared" si="14"/>
        <v>4.0.9</v>
      </c>
      <c r="I118" s="454"/>
      <c r="J118" s="455" t="str">
        <f t="shared" si="15"/>
        <v>IK I - 4.0.9</v>
      </c>
      <c r="K118" s="234"/>
      <c r="L118" s="235"/>
      <c r="M118" s="236"/>
      <c r="N118" s="456"/>
      <c r="O118" s="457"/>
      <c r="P118" s="199"/>
      <c r="Q118" s="458"/>
      <c r="R118" s="201"/>
      <c r="S118" s="202" t="str">
        <f t="shared" si="7"/>
        <v/>
      </c>
      <c r="T118" s="203" t="str">
        <f t="shared" si="8"/>
        <v/>
      </c>
      <c r="U118" s="204"/>
      <c r="V118" s="252"/>
      <c r="W118" s="252"/>
    </row>
    <row r="119" spans="1:23" s="459" customFormat="1" ht="20.100000000000001" customHeight="1" x14ac:dyDescent="0.25">
      <c r="A119" s="449">
        <v>3</v>
      </c>
      <c r="B119" s="450"/>
      <c r="C119" s="451" t="str">
        <f t="shared" si="9"/>
        <v/>
      </c>
      <c r="D119" s="452">
        <f t="shared" si="10"/>
        <v>4</v>
      </c>
      <c r="E119" s="452">
        <f t="shared" si="11"/>
        <v>0</v>
      </c>
      <c r="F119" s="452">
        <f t="shared" si="12"/>
        <v>10</v>
      </c>
      <c r="G119" s="452">
        <f t="shared" si="13"/>
        <v>0</v>
      </c>
      <c r="H119" s="453" t="str">
        <f t="shared" si="14"/>
        <v>4.0.10</v>
      </c>
      <c r="I119" s="454"/>
      <c r="J119" s="455" t="str">
        <f t="shared" si="15"/>
        <v>IK I - 4.0.10</v>
      </c>
      <c r="K119" s="234"/>
      <c r="L119" s="235"/>
      <c r="M119" s="236"/>
      <c r="N119" s="456"/>
      <c r="O119" s="457"/>
      <c r="P119" s="199"/>
      <c r="Q119" s="458"/>
      <c r="R119" s="201"/>
      <c r="S119" s="202" t="str">
        <f t="shared" si="7"/>
        <v/>
      </c>
      <c r="T119" s="203" t="str">
        <f t="shared" si="8"/>
        <v/>
      </c>
      <c r="U119" s="204"/>
      <c r="V119" s="252"/>
      <c r="W119" s="252"/>
    </row>
  </sheetData>
  <sheetProtection algorithmName="SHA-512" hashValue="BpIbl7LMsOejr5ljkvUqgDPiHg56oY2298c1DUD55yKvxqcOHs3bQkJ2yOzgJ4UYB2/eoYzFDj13VcVs4BOwUw==" saltValue="nyiiPOktuslrZs160e143Q==" spinCount="100000" sheet="1" objects="1" scenarios="1" formatRows="0" selectLockedCells="1" autoFilter="0"/>
  <mergeCells count="1">
    <mergeCell ref="O10:P10"/>
  </mergeCells>
  <phoneticPr fontId="23" type="noConversion"/>
  <conditionalFormatting sqref="J19:M24 J26:M26 J66:L68">
    <cfRule type="expression" dxfId="2052" priority="170" stopIfTrue="1">
      <formula>AND( $A19=3, $C19="ü" )</formula>
    </cfRule>
    <cfRule type="expression" dxfId="2051" priority="171" stopIfTrue="1">
      <formula>AND( $A19=2, $C19="Ü" )</formula>
    </cfRule>
  </conditionalFormatting>
  <conditionalFormatting sqref="J83:M83">
    <cfRule type="expression" dxfId="2050" priority="67" stopIfTrue="1">
      <formula>AND( $A83=2, $C83="Ü" )</formula>
    </cfRule>
    <cfRule type="expression" dxfId="2049" priority="66" stopIfTrue="1">
      <formula>AND( $A83=3, $C83="ü" )</formula>
    </cfRule>
  </conditionalFormatting>
  <conditionalFormatting sqref="J85:M85">
    <cfRule type="expression" dxfId="2048" priority="62" stopIfTrue="1">
      <formula>AND( $A85=3, $C85="ü" )</formula>
    </cfRule>
    <cfRule type="expression" dxfId="2047" priority="63" stopIfTrue="1">
      <formula>AND( $A85=2, $C85="Ü" )</formula>
    </cfRule>
  </conditionalFormatting>
  <conditionalFormatting sqref="J70:O76">
    <cfRule type="expression" dxfId="2046" priority="161" stopIfTrue="1">
      <formula>AND( $A70=3, $C70="ü" )</formula>
    </cfRule>
    <cfRule type="expression" dxfId="2045" priority="162" stopIfTrue="1">
      <formula>AND( $A70=2, $C70="Ü" )</formula>
    </cfRule>
  </conditionalFormatting>
  <conditionalFormatting sqref="J81:O82 J84:O84">
    <cfRule type="expression" dxfId="2044" priority="156" stopIfTrue="1">
      <formula>AND( $A81=3, $C81="ü" )</formula>
    </cfRule>
    <cfRule type="expression" dxfId="2043" priority="157" stopIfTrue="1">
      <formula>AND( $A81=2, $C81="Ü" )</formula>
    </cfRule>
  </conditionalFormatting>
  <conditionalFormatting sqref="J87:O88">
    <cfRule type="expression" dxfId="2042" priority="151" stopIfTrue="1">
      <formula>AND( $A87=3, $C87="ü" )</formula>
    </cfRule>
    <cfRule type="expression" dxfId="2041" priority="152" stopIfTrue="1">
      <formula>AND( $A87=2, $C87="Ü" )</formula>
    </cfRule>
  </conditionalFormatting>
  <conditionalFormatting sqref="J14:U18 N19:U24 J25:U25 N26:U26 J27:U29 L30:U33 J30:J34 O34:U34 J35:U35 O36:U43 J36:J62 K37:K47 P44:U44 P45:P52 Q45:U55 O53:P53 P54:P55 P56:U56 N57:U58 P59:U60 N61:U62 J63:U65 P66:U66 N67:U68 J69:U69 P70:U76 J77:U80 P81:U82 N83:P83 Q83:U85 P84 N85:P85 J86:U86 P87:U88 J89:U93 L94:U94 J94:J108 P95:U104 N105:U106 P107:U108 J109:U119">
    <cfRule type="expression" dxfId="2040" priority="414" stopIfTrue="1">
      <formula>AND( $A14=2, $C14="Ü" )</formula>
    </cfRule>
  </conditionalFormatting>
  <conditionalFormatting sqref="J14:U18 N19:U24 J25:U25 N26:U26 J27:U29 L30:U33 O34:U34 J35:U35 O36:U43 P44:U44 Q45:U55 P56:U56 N57:U58 P59:U60 N61:U62 J63:U65 P66:U66 N67:U68 J69:U69 P70:U76 J77:U80 P81:U82 Q83:U85 J86:U86 P87:U88 J89:U93 L94:U94 P95:U104 N105:U106 P107:U108 J109:U119 O53:P53 P45:P52 P54:P55 N83:P83 P84 N85:P85 K37:K53 J94:J108 J30:J34 J36:J62">
    <cfRule type="expression" dxfId="2039" priority="413" stopIfTrue="1">
      <formula>AND( $A14=3, $C14="ü" )</formula>
    </cfRule>
  </conditionalFormatting>
  <conditionalFormatting sqref="J14:U29 J30:J34 J35:U35 J36:J58">
    <cfRule type="expression" dxfId="2038" priority="92" stopIfTrue="1">
      <formula>AND( $A14=1, $C14="T" )</formula>
    </cfRule>
    <cfRule type="expression" dxfId="2037" priority="93" stopIfTrue="1">
      <formula>AND( $A14=4, $C14="ü" )</formula>
    </cfRule>
  </conditionalFormatting>
  <conditionalFormatting sqref="J59:U68">
    <cfRule type="expression" dxfId="2036" priority="25" stopIfTrue="1">
      <formula>AND( $A59=1, $C59="T" )</formula>
    </cfRule>
    <cfRule type="expression" dxfId="2035" priority="26" stopIfTrue="1">
      <formula>AND( $A59=4, $C59="ü" )</formula>
    </cfRule>
  </conditionalFormatting>
  <conditionalFormatting sqref="J65:U65 L37:N52">
    <cfRule type="expression" dxfId="2034" priority="255" stopIfTrue="1">
      <formula>AND( $A37=1, $C37="T" )</formula>
    </cfRule>
  </conditionalFormatting>
  <conditionalFormatting sqref="J69:U76 Q68 Q77">
    <cfRule type="expression" dxfId="2033" priority="148" stopIfTrue="1">
      <formula>AND( $A68=1, $C68="T" )</formula>
    </cfRule>
  </conditionalFormatting>
  <conditionalFormatting sqref="J77:U106">
    <cfRule type="expression" dxfId="2032" priority="20" stopIfTrue="1">
      <formula>AND( $A77=4, $C77="ü" )</formula>
    </cfRule>
    <cfRule type="expression" dxfId="2031" priority="19" stopIfTrue="1">
      <formula>AND( $A77=1, $C77="T" )</formula>
    </cfRule>
  </conditionalFormatting>
  <conditionalFormatting sqref="J107:U119 Q105:Q106">
    <cfRule type="expression" dxfId="2030" priority="191" stopIfTrue="1">
      <formula>AND( $A105=1, $C105="T" )</formula>
    </cfRule>
  </conditionalFormatting>
  <conditionalFormatting sqref="K30:K32">
    <cfRule type="expression" dxfId="2029" priority="234" stopIfTrue="1">
      <formula>AND( $A30=2, $C30="Ü" )</formula>
    </cfRule>
    <cfRule type="expression" dxfId="2028" priority="233" stopIfTrue="1">
      <formula>AND( $A30=3, $C30="ü" )</formula>
    </cfRule>
  </conditionalFormatting>
  <conditionalFormatting sqref="K33">
    <cfRule type="expression" dxfId="2027" priority="30" stopIfTrue="1">
      <formula>AND( $A33=3, $C33="ü" )</formula>
    </cfRule>
    <cfRule type="expression" dxfId="2026" priority="31" stopIfTrue="1">
      <formula>AND( $A33=2, $C33="Ü" )</formula>
    </cfRule>
  </conditionalFormatting>
  <conditionalFormatting sqref="K37:K53 O36:U43 Q57:Q58 Q61:Q63 P44:U44 P45:P52 Q45:U56">
    <cfRule type="expression" dxfId="2025" priority="243" stopIfTrue="1">
      <formula>AND( $A36=1, $C36="T" )</formula>
    </cfRule>
  </conditionalFormatting>
  <conditionalFormatting sqref="K94">
    <cfRule type="expression" dxfId="2024" priority="199" stopIfTrue="1">
      <formula>AND( $A94=2, $C94="Ü" )</formula>
    </cfRule>
    <cfRule type="expression" dxfId="2023" priority="198" stopIfTrue="1">
      <formula>AND( $A94=3, $C94="ü" )</formula>
    </cfRule>
  </conditionalFormatting>
  <conditionalFormatting sqref="K57:M58">
    <cfRule type="expression" dxfId="2022" priority="87" stopIfTrue="1">
      <formula>AND( $A57=2, $C57="Ü" )</formula>
    </cfRule>
    <cfRule type="expression" dxfId="2021" priority="86" stopIfTrue="1">
      <formula>AND( $A57=3, $C57="ü" )</formula>
    </cfRule>
  </conditionalFormatting>
  <conditionalFormatting sqref="K61:M62">
    <cfRule type="expression" dxfId="2020" priority="79" stopIfTrue="1">
      <formula>AND( $A61=2, $C61="Ü" )</formula>
    </cfRule>
    <cfRule type="expression" dxfId="2019" priority="78" stopIfTrue="1">
      <formula>AND( $A61=3, $C61="ü" )</formula>
    </cfRule>
  </conditionalFormatting>
  <conditionalFormatting sqref="K105:M106">
    <cfRule type="expression" dxfId="2018" priority="48" stopIfTrue="1">
      <formula>AND( $A105=3, $C105="ü" )</formula>
    </cfRule>
    <cfRule type="expression" dxfId="2017" priority="49" stopIfTrue="1">
      <formula>AND( $A105=2, $C105="Ü" )</formula>
    </cfRule>
  </conditionalFormatting>
  <conditionalFormatting sqref="K34:N34 K36:N36 L53 N53">
    <cfRule type="expression" dxfId="2016" priority="230" stopIfTrue="1">
      <formula>AND( $A34=2, $C34="Ü" )</formula>
    </cfRule>
  </conditionalFormatting>
  <conditionalFormatting sqref="K34:N34 K36:N36">
    <cfRule type="expression" dxfId="2015" priority="229" stopIfTrue="1">
      <formula>AND( $A34=3, $C34="ü" )</formula>
    </cfRule>
  </conditionalFormatting>
  <conditionalFormatting sqref="K54:O54">
    <cfRule type="expression" dxfId="2014" priority="114" stopIfTrue="1">
      <formula>AND( $A54=2, $C54="Ü" )</formula>
    </cfRule>
    <cfRule type="expression" dxfId="2013" priority="113" stopIfTrue="1">
      <formula>AND( $A54=3, $C54="ü" )</formula>
    </cfRule>
  </conditionalFormatting>
  <conditionalFormatting sqref="K55:O56 K59:O60">
    <cfRule type="expression" dxfId="2012" priority="132" stopIfTrue="1">
      <formula>AND( $A55=3, $C55="ü" )</formula>
    </cfRule>
    <cfRule type="expression" dxfId="2011" priority="133" stopIfTrue="1">
      <formula>AND( $A55=2, $C55="Ü" )</formula>
    </cfRule>
  </conditionalFormatting>
  <conditionalFormatting sqref="K95:O104 K107:O108">
    <cfRule type="expression" dxfId="2010" priority="195" stopIfTrue="1">
      <formula>AND( $A95=2, $C95="Ü" )</formula>
    </cfRule>
  </conditionalFormatting>
  <conditionalFormatting sqref="K107:O108 K95:O104">
    <cfRule type="expression" dxfId="2009" priority="194" stopIfTrue="1">
      <formula>AND( $A95=3, $C95="ü" )</formula>
    </cfRule>
  </conditionalFormatting>
  <conditionalFormatting sqref="K54:P56">
    <cfRule type="expression" dxfId="2008" priority="111" stopIfTrue="1">
      <formula>AND( $A54=1, $C54="T" )</formula>
    </cfRule>
    <cfRule type="expression" dxfId="2007" priority="112" stopIfTrue="1">
      <formula>AND( $A54=4, $C54="ü" )</formula>
    </cfRule>
  </conditionalFormatting>
  <conditionalFormatting sqref="K30:U32">
    <cfRule type="expression" dxfId="2006" priority="231" stopIfTrue="1">
      <formula>AND( $A30=1, $C30="T" )</formula>
    </cfRule>
    <cfRule type="expression" dxfId="2005" priority="232" stopIfTrue="1">
      <formula>AND( $A30=4, $C30="ü" )</formula>
    </cfRule>
  </conditionalFormatting>
  <conditionalFormatting sqref="K33:U33">
    <cfRule type="expression" dxfId="2004" priority="29" stopIfTrue="1">
      <formula>AND( $A33=4, $C33="ü" )</formula>
    </cfRule>
    <cfRule type="expression" dxfId="2003" priority="28" stopIfTrue="1">
      <formula>AND( $A33=1, $C33="T" )</formula>
    </cfRule>
  </conditionalFormatting>
  <conditionalFormatting sqref="K34:U34 K36:N36">
    <cfRule type="expression" dxfId="2002" priority="227" stopIfTrue="1">
      <formula>AND( $A34=1, $C34="T" )</formula>
    </cfRule>
    <cfRule type="expression" dxfId="2001" priority="228" stopIfTrue="1">
      <formula>AND( $A34=4, $C34="ü" )</formula>
    </cfRule>
  </conditionalFormatting>
  <conditionalFormatting sqref="K57:U58">
    <cfRule type="expression" dxfId="2000" priority="84" stopIfTrue="1">
      <formula>AND( $A57=1, $C57="T" )</formula>
    </cfRule>
    <cfRule type="expression" dxfId="1999" priority="85" stopIfTrue="1">
      <formula>AND( $A57=4, $C57="ü" )</formula>
    </cfRule>
  </conditionalFormatting>
  <conditionalFormatting sqref="L37:N52 J65:U65">
    <cfRule type="expression" dxfId="1998" priority="256" stopIfTrue="1">
      <formula>AND( $A37=4, $C37="ü" )</formula>
    </cfRule>
    <cfRule type="expression" dxfId="1997" priority="257" stopIfTrue="1">
      <formula>AND( $A37=3, $C37="ü" )</formula>
    </cfRule>
    <cfRule type="expression" dxfId="1996" priority="258" stopIfTrue="1">
      <formula>AND( $A37=2, $C37="Ü" )</formula>
    </cfRule>
  </conditionalFormatting>
  <conditionalFormatting sqref="L53:N53">
    <cfRule type="expression" dxfId="1995" priority="217" stopIfTrue="1">
      <formula>AND( $A53=3, $C53="ü" )</formula>
    </cfRule>
  </conditionalFormatting>
  <conditionalFormatting sqref="L53:P53">
    <cfRule type="expression" dxfId="1994" priority="208" stopIfTrue="1">
      <formula>AND( $A53=1, $C53="T" )</formula>
    </cfRule>
    <cfRule type="expression" dxfId="1993" priority="209" stopIfTrue="1">
      <formula>AND( $A53=4, $C53="ü" )</formula>
    </cfRule>
  </conditionalFormatting>
  <conditionalFormatting sqref="L77:Q77">
    <cfRule type="expression" dxfId="1992" priority="17" stopIfTrue="1">
      <formula>AND( $A77=4, $C77="ü" )</formula>
    </cfRule>
    <cfRule type="expression" dxfId="1991" priority="16" stopIfTrue="1">
      <formula>AND( $A77=1, $C77="T" )</formula>
    </cfRule>
  </conditionalFormatting>
  <conditionalFormatting sqref="M53 K48:K53">
    <cfRule type="expression" dxfId="1990" priority="210" stopIfTrue="1">
      <formula>AND( $A48=2, $C48="Ü" )</formula>
    </cfRule>
  </conditionalFormatting>
  <conditionalFormatting sqref="M66:O66 M67:M68">
    <cfRule type="expression" dxfId="1989" priority="167" stopIfTrue="1">
      <formula>AND( $A66=2, $C66="Ü" )</formula>
    </cfRule>
    <cfRule type="expression" dxfId="1988" priority="166" stopIfTrue="1">
      <formula>AND( $A66=3, $C66="ü" )</formula>
    </cfRule>
  </conditionalFormatting>
  <conditionalFormatting sqref="M63:Q63">
    <cfRule type="expression" dxfId="1987" priority="23" stopIfTrue="1">
      <formula>AND( $A63=4, $C63="ü" )</formula>
    </cfRule>
    <cfRule type="expression" dxfId="1986" priority="22" stopIfTrue="1">
      <formula>AND( $A63=1, $C63="T" )</formula>
    </cfRule>
  </conditionalFormatting>
  <conditionalFormatting sqref="M77:Q77">
    <cfRule type="expression" dxfId="1985" priority="13" stopIfTrue="1">
      <formula>AND( $A77=1, $C77="T" )</formula>
    </cfRule>
    <cfRule type="expression" dxfId="1984" priority="14" stopIfTrue="1">
      <formula>AND( $A77=4, $C77="ü" )</formula>
    </cfRule>
  </conditionalFormatting>
  <conditionalFormatting sqref="O14:O46 O55:O56">
    <cfRule type="expression" dxfId="1983" priority="131" stopIfTrue="1">
      <formula>AND($O14&lt;&gt;"",$P14&lt;&gt;"")</formula>
    </cfRule>
  </conditionalFormatting>
  <conditionalFormatting sqref="O44:O45">
    <cfRule type="expression" dxfId="1982" priority="127" stopIfTrue="1">
      <formula>AND( $A44=3, $C44="ü" )</formula>
    </cfRule>
    <cfRule type="expression" dxfId="1981" priority="128" stopIfTrue="1">
      <formula>AND( $A44=2, $C44="Ü" )</formula>
    </cfRule>
  </conditionalFormatting>
  <conditionalFormatting sqref="O44:O52">
    <cfRule type="expression" dxfId="1980" priority="102" stopIfTrue="1">
      <formula>AND( $A44=4, $C44="ü" )</formula>
    </cfRule>
    <cfRule type="expression" dxfId="1979" priority="101" stopIfTrue="1">
      <formula>AND( $A44=1, $C44="T" )</formula>
    </cfRule>
  </conditionalFormatting>
  <conditionalFormatting sqref="O46 O52">
    <cfRule type="expression" dxfId="1978" priority="137" stopIfTrue="1">
      <formula>AND( $A46=3, $C46="ü" )</formula>
    </cfRule>
    <cfRule type="expression" dxfId="1977" priority="138" stopIfTrue="1">
      <formula>AND( $A46=2, $C46="Ü" )</formula>
    </cfRule>
  </conditionalFormatting>
  <conditionalFormatting sqref="O47:O51">
    <cfRule type="expression" dxfId="1976" priority="104" stopIfTrue="1">
      <formula>AND( $A47=2, $C47="Ü" )</formula>
    </cfRule>
    <cfRule type="expression" dxfId="1975" priority="103" stopIfTrue="1">
      <formula>AND( $A47=3, $C47="ü" )</formula>
    </cfRule>
  </conditionalFormatting>
  <conditionalFormatting sqref="O47:O52">
    <cfRule type="expression" dxfId="1974" priority="105" stopIfTrue="1">
      <formula>AND($O47&lt;&gt;"",$P47&lt;&gt;"")</formula>
    </cfRule>
  </conditionalFormatting>
  <conditionalFormatting sqref="O57:O62">
    <cfRule type="expression" dxfId="1973" priority="94" stopIfTrue="1">
      <formula>AND($O57&lt;&gt;"",$P57&lt;&gt;"")</formula>
    </cfRule>
  </conditionalFormatting>
  <conditionalFormatting sqref="O63">
    <cfRule type="expression" dxfId="1972" priority="27" stopIfTrue="1">
      <formula>AND($O63&lt;&gt;"",$P63&lt;&gt;"")</formula>
    </cfRule>
    <cfRule type="expression" dxfId="1971" priority="24" stopIfTrue="1">
      <formula>AND($O63&lt;&gt;"",$P63&lt;&gt;"")</formula>
    </cfRule>
  </conditionalFormatting>
  <conditionalFormatting sqref="O64:O65 O53:O54 O108 O112:O119">
    <cfRule type="expression" dxfId="1970" priority="411" stopIfTrue="1">
      <formula>AND($O53&lt;&gt;"",$P53&lt;&gt;"")</formula>
    </cfRule>
  </conditionalFormatting>
  <conditionalFormatting sqref="O65:O68">
    <cfRule type="expression" dxfId="1969" priority="108" stopIfTrue="1">
      <formula>AND($O65&lt;&gt;"",$P65&lt;&gt;"")</formula>
    </cfRule>
  </conditionalFormatting>
  <conditionalFormatting sqref="O69:O76">
    <cfRule type="expression" dxfId="1968" priority="150" stopIfTrue="1">
      <formula>AND($O69&lt;&gt;"",$P69&lt;&gt;"")</formula>
    </cfRule>
  </conditionalFormatting>
  <conditionalFormatting sqref="O72:O76">
    <cfRule type="expression" dxfId="1967" priority="110" stopIfTrue="1">
      <formula>AND( $A72=2, $C72="Ü" )</formula>
    </cfRule>
    <cfRule type="expression" dxfId="1966" priority="109" stopIfTrue="1">
      <formula>AND( $A72=3, $C72="ü" )</formula>
    </cfRule>
  </conditionalFormatting>
  <conditionalFormatting sqref="O77">
    <cfRule type="expression" dxfId="1965" priority="15" stopIfTrue="1">
      <formula>AND($O77&lt;&gt;"",$P77&lt;&gt;"")</formula>
    </cfRule>
    <cfRule type="expression" dxfId="1964" priority="18" stopIfTrue="1">
      <formula>AND($O77&lt;&gt;"",$P77&lt;&gt;"")</formula>
    </cfRule>
  </conditionalFormatting>
  <conditionalFormatting sqref="O77:O106">
    <cfRule type="expression" dxfId="1963" priority="21" stopIfTrue="1">
      <formula>AND($O77&lt;&gt;"",$P77&lt;&gt;"")</formula>
    </cfRule>
  </conditionalFormatting>
  <conditionalFormatting sqref="O107">
    <cfRule type="expression" dxfId="1962" priority="193" stopIfTrue="1">
      <formula>AND($O107&lt;&gt;"",$P107&lt;&gt;"")</formula>
    </cfRule>
  </conditionalFormatting>
  <conditionalFormatting sqref="O109:O111">
    <cfRule type="expression" dxfId="1961" priority="190" stopIfTrue="1">
      <formula>AND($O109&lt;&gt;"",$P109&lt;&gt;"")</formula>
    </cfRule>
  </conditionalFormatting>
  <conditionalFormatting sqref="O36:U43 K37:K53 P44:U44 P45:P52 Q45:U56 Q57:Q58 Q61:Q63">
    <cfRule type="expression" dxfId="1960" priority="244" stopIfTrue="1">
      <formula>AND( $A36=4, $C36="ü" )</formula>
    </cfRule>
  </conditionalFormatting>
  <conditionalFormatting sqref="P14:P119">
    <cfRule type="expression" dxfId="1959" priority="410" stopIfTrue="1">
      <formula>$O14&lt;&gt;""</formula>
    </cfRule>
  </conditionalFormatting>
  <conditionalFormatting sqref="P65">
    <cfRule type="expression" dxfId="1958" priority="252" stopIfTrue="1">
      <formula>$O65&lt;&gt;""</formula>
    </cfRule>
  </conditionalFormatting>
  <conditionalFormatting sqref="Q68 J69:U76 Q77">
    <cfRule type="expression" dxfId="1957" priority="149" stopIfTrue="1">
      <formula>AND( $A68=4, $C68="ü" )</formula>
    </cfRule>
  </conditionalFormatting>
  <conditionalFormatting sqref="Q105:Q106 J107:U119">
    <cfRule type="expression" dxfId="1956" priority="192" stopIfTrue="1">
      <formula>AND( $A105=4, $C105="ü" )</formula>
    </cfRule>
  </conditionalFormatting>
  <conditionalFormatting sqref="R14:R119">
    <cfRule type="expression" dxfId="1955" priority="412" stopIfTrue="1">
      <formula>AND($K14&lt;&gt;"",OR($O14&lt;&gt;"",$P14&lt;&gt;""))</formula>
    </cfRule>
  </conditionalFormatting>
  <conditionalFormatting sqref="R65">
    <cfRule type="expression" dxfId="1954" priority="254" stopIfTrue="1">
      <formula>AND($K65&lt;&gt;"",OR($O65&lt;&gt;"",$P65&lt;&gt;""))</formula>
    </cfRule>
  </conditionalFormatting>
  <conditionalFormatting sqref="S14:S119">
    <cfRule type="expression" dxfId="1953" priority="415">
      <formula>$L14&lt;&gt;""</formula>
    </cfRule>
  </conditionalFormatting>
  <conditionalFormatting sqref="T14:T119">
    <cfRule type="expression" dxfId="1952" priority="416" stopIfTrue="1">
      <formula>$L14=""</formula>
    </cfRule>
  </conditionalFormatting>
  <dataValidations count="2">
    <dataValidation type="list" allowBlank="1" showInputMessage="1" showErrorMessage="1" sqref="A14:A119" xr:uid="{95706F68-E3FA-4568-93E3-AAF59A6C6E8A}">
      <formula1>"1,2,3,4"</formula1>
    </dataValidation>
    <dataValidation type="list" allowBlank="1" showInputMessage="1" showErrorMessage="1" sqref="B14:B119" xr:uid="{647B22C2-4D9A-468B-AEBE-0D2B8113E665}">
      <formula1>"B"</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110"/>
  <sheetViews>
    <sheetView zoomScale="85" zoomScaleNormal="85" workbookViewId="0">
      <pane xSplit="10" ySplit="13" topLeftCell="K66" activePane="bottomRight" state="frozen"/>
      <selection activeCell="K85" sqref="K85"/>
      <selection pane="topRight" activeCell="K85" sqref="K85"/>
      <selection pane="bottomLeft" activeCell="K85" sqref="K85"/>
      <selection pane="bottomRight" activeCell="P14" sqref="P14"/>
    </sheetView>
  </sheetViews>
  <sheetFormatPr baseColWidth="10" defaultColWidth="11.42578125" defaultRowHeight="15" x14ac:dyDescent="0.25"/>
  <cols>
    <col min="1" max="7" width="2.7109375" style="252" hidden="1" customWidth="1"/>
    <col min="8" max="8" width="6.7109375" style="252" hidden="1" customWidth="1"/>
    <col min="9" max="9" width="2.7109375" style="252" hidden="1" customWidth="1"/>
    <col min="10" max="10" width="13.140625" style="463" bestFit="1" customWidth="1"/>
    <col min="11" max="11" width="64.7109375" style="469" customWidth="1"/>
    <col min="12" max="12" width="8.7109375" style="378" customWidth="1"/>
    <col min="13" max="13" width="18.7109375" style="464" customWidth="1"/>
    <col min="14" max="14" width="18.7109375" style="465" hidden="1" customWidth="1"/>
    <col min="15" max="15" width="12.7109375" style="465" customWidth="1"/>
    <col min="16" max="17" width="12.7109375" style="470" customWidth="1"/>
    <col min="18" max="18" width="21.7109375" style="470" customWidth="1"/>
    <col min="19" max="20" width="21.7109375" style="467" customWidth="1"/>
    <col min="21" max="21" width="30.7109375" style="468" customWidth="1"/>
    <col min="22" max="22" width="11.42578125" style="252" customWidth="1"/>
    <col min="23" max="16384" width="11.42578125" style="252"/>
  </cols>
  <sheetData>
    <row r="1" spans="1:21" ht="20.100000000000001" customHeight="1" x14ac:dyDescent="0.25">
      <c r="J1" s="265" t="str">
        <f>Deckblatt!$A$1</f>
        <v>Kunde:</v>
      </c>
      <c r="K1" s="381" t="str">
        <f>Deckblatt!$B$1</f>
        <v xml:space="preserve">HVB - HVG </v>
      </c>
      <c r="L1" s="382"/>
      <c r="M1" s="270"/>
      <c r="N1" s="270"/>
      <c r="O1" s="269"/>
      <c r="P1" s="269"/>
      <c r="Q1" s="383"/>
      <c r="R1" s="267"/>
      <c r="S1" s="270"/>
      <c r="T1" s="270"/>
      <c r="U1" s="384"/>
    </row>
    <row r="2" spans="1:21" ht="20.100000000000001" customHeight="1" x14ac:dyDescent="0.25">
      <c r="J2" s="265" t="str">
        <f>Deckblatt!$A$2</f>
        <v>Vorhaben:</v>
      </c>
      <c r="K2" s="381" t="str">
        <f>Deckblatt!$B$2</f>
        <v>Harzbewegt</v>
      </c>
      <c r="L2" s="269"/>
      <c r="M2" s="270"/>
      <c r="N2" s="270"/>
      <c r="O2" s="269"/>
      <c r="P2" s="269"/>
      <c r="Q2" s="383"/>
      <c r="R2" s="270"/>
      <c r="S2" s="270"/>
      <c r="T2" s="270"/>
      <c r="U2" s="384"/>
    </row>
    <row r="3" spans="1:21" ht="20.100000000000001" customHeight="1" x14ac:dyDescent="0.25">
      <c r="J3" s="265" t="str">
        <f>Deckblatt!$A$3</f>
        <v>Dokument:</v>
      </c>
      <c r="K3" s="381" t="str">
        <f>Deckblatt!$B$3</f>
        <v>Leistungsverzeichnis</v>
      </c>
      <c r="L3" s="269"/>
      <c r="M3" s="270"/>
      <c r="N3" s="270"/>
      <c r="O3" s="269"/>
      <c r="P3" s="269"/>
      <c r="Q3" s="383"/>
      <c r="R3" s="270"/>
      <c r="S3" s="270"/>
      <c r="T3" s="270"/>
      <c r="U3" s="384"/>
    </row>
    <row r="4" spans="1:21" ht="20.100000000000001" customHeight="1" x14ac:dyDescent="0.25">
      <c r="J4" s="265" t="str">
        <f>Deckblatt!$A$4</f>
        <v>Teil:</v>
      </c>
      <c r="K4" s="381" t="str">
        <f>IF(Zusammenfassung!F22&lt;&gt;"",Zusammenfassung!F22,Zusammenfassung!D22)</f>
        <v>Investitionskosten - HVG</v>
      </c>
      <c r="L4" s="382"/>
      <c r="M4" s="270"/>
      <c r="N4" s="270"/>
      <c r="O4" s="269"/>
      <c r="P4" s="269"/>
      <c r="Q4" s="383"/>
      <c r="R4" s="267"/>
      <c r="S4" s="270"/>
      <c r="T4" s="270"/>
      <c r="U4" s="384"/>
    </row>
    <row r="5" spans="1:21" ht="20.100000000000001" customHeight="1" thickBot="1" x14ac:dyDescent="0.3">
      <c r="J5" s="274" t="str">
        <f>Deckblatt!$A$5</f>
        <v>Bieter (Name)</v>
      </c>
      <c r="K5" s="385" t="str">
        <f>IF(Deckblatt!$B$5&lt;&gt;"",Deckblatt!$B$5,"EINGABE FEHLT")</f>
        <v>EINGABE FEHLT</v>
      </c>
      <c r="L5" s="278"/>
      <c r="M5" s="276"/>
      <c r="N5" s="276"/>
      <c r="O5" s="278"/>
      <c r="P5" s="278"/>
      <c r="Q5" s="386"/>
      <c r="R5" s="276"/>
      <c r="S5" s="276"/>
      <c r="T5" s="276"/>
      <c r="U5" s="387"/>
    </row>
    <row r="6" spans="1:21" ht="20.100000000000001" hidden="1" customHeight="1" x14ac:dyDescent="0.25">
      <c r="J6" s="388" t="s">
        <v>378</v>
      </c>
      <c r="K6" s="389">
        <f>Zusammenfassung!$B$22</f>
        <v>1</v>
      </c>
      <c r="L6" s="390" t="str">
        <f>Sprache!$B$33</f>
        <v>IK</v>
      </c>
      <c r="M6" s="391"/>
      <c r="N6" s="391"/>
      <c r="O6" s="392"/>
      <c r="P6" s="392"/>
      <c r="Q6" s="393"/>
      <c r="R6" s="391"/>
      <c r="S6" s="391"/>
      <c r="T6" s="391"/>
      <c r="U6" s="394"/>
    </row>
    <row r="7" spans="1:21" ht="20.100000000000001" hidden="1" customHeight="1" thickBot="1" x14ac:dyDescent="0.3">
      <c r="J7" s="265" t="s">
        <v>379</v>
      </c>
      <c r="K7" s="395">
        <f>Zusammenfassung!$C$22</f>
        <v>2</v>
      </c>
      <c r="L7" s="269"/>
      <c r="M7" s="270"/>
      <c r="N7" s="270"/>
      <c r="O7" s="269"/>
      <c r="P7" s="269"/>
      <c r="Q7" s="383"/>
      <c r="R7" s="270"/>
      <c r="S7" s="270"/>
      <c r="T7" s="270"/>
      <c r="U7" s="384"/>
    </row>
    <row r="8" spans="1:21" ht="20.100000000000001" hidden="1" customHeight="1" x14ac:dyDescent="0.25">
      <c r="C8" s="396"/>
      <c r="D8" s="397"/>
      <c r="E8" s="397"/>
      <c r="F8" s="397"/>
      <c r="G8" s="397"/>
      <c r="H8" s="398"/>
      <c r="J8" s="399" t="str">
        <f>IF(Steuerung!A7&lt;&gt;"",Steuerung!A7,"")</f>
        <v>Währung:</v>
      </c>
      <c r="K8" s="400" t="str">
        <f>Steuerung!B7</f>
        <v>EUR</v>
      </c>
      <c r="L8" s="401"/>
      <c r="M8" s="402"/>
      <c r="N8" s="402"/>
      <c r="O8" s="403"/>
      <c r="P8" s="403"/>
      <c r="Q8" s="403"/>
      <c r="R8" s="404"/>
      <c r="S8" s="404"/>
      <c r="T8" s="404"/>
      <c r="U8" s="405"/>
    </row>
    <row r="9" spans="1:21" ht="20.100000000000001" hidden="1" customHeight="1" thickBot="1" x14ac:dyDescent="0.3">
      <c r="J9" s="406" t="str">
        <f>IF(Steuerung!A8&lt;&gt;"",Steuerung!A8,"")</f>
        <v>Rundung:</v>
      </c>
      <c r="K9" s="407">
        <f>Steuerung!B8</f>
        <v>2</v>
      </c>
      <c r="L9" s="408"/>
      <c r="M9" s="409"/>
      <c r="N9" s="409"/>
      <c r="O9" s="410"/>
      <c r="P9" s="410"/>
      <c r="Q9" s="410"/>
      <c r="R9" s="411"/>
      <c r="S9" s="411"/>
      <c r="T9" s="411"/>
      <c r="U9" s="412"/>
    </row>
    <row r="10" spans="1:21" ht="30" customHeight="1" x14ac:dyDescent="0.25">
      <c r="J10" s="399"/>
      <c r="K10" s="413" t="str">
        <f>Sprache!$B$40</f>
        <v>Beschreibung</v>
      </c>
      <c r="L10" s="414"/>
      <c r="M10" s="415" t="str">
        <f>Sprache!$B$36</f>
        <v>Leistung gemäß</v>
      </c>
      <c r="N10" s="415" t="str">
        <f>IF($M$10&lt;&gt;"",$M$10,"")</f>
        <v>Leistung gemäß</v>
      </c>
      <c r="O10" s="416" t="str">
        <f>Sprache!$B$45</f>
        <v>Menge</v>
      </c>
      <c r="P10" s="417"/>
      <c r="Q10" s="418" t="str">
        <f>CONCATENATE(Sprache!$B$44," (",Sprache!$B$45,")")</f>
        <v>Einheit (Menge)</v>
      </c>
      <c r="R10" s="419"/>
      <c r="S10" s="420" t="str">
        <f>Sprache!$B$30</f>
        <v>Festpositionen</v>
      </c>
      <c r="T10" s="421" t="str">
        <f>Sprache!$B$32</f>
        <v>Optionen</v>
      </c>
      <c r="U10" s="422" t="str">
        <f>Sprache!$B$48</f>
        <v>Bemerkungen</v>
      </c>
    </row>
    <row r="11" spans="1:21" ht="30" customHeight="1" x14ac:dyDescent="0.25">
      <c r="B11" s="423"/>
      <c r="J11" s="424"/>
      <c r="K11" s="425"/>
      <c r="L11" s="426" t="str">
        <f>Sprache!$B$31</f>
        <v>Option</v>
      </c>
      <c r="M11" s="415" t="str">
        <f>Sprache!$B$37</f>
        <v>Lastenheft</v>
      </c>
      <c r="N11" s="415" t="str">
        <f>Sprache!$B$37</f>
        <v>Lastenheft</v>
      </c>
      <c r="O11" s="427" t="str">
        <f>Sprache!$B$41</f>
        <v>Vorgabe</v>
      </c>
      <c r="P11" s="415" t="str">
        <f>CONCATENATE(Sprache!$B$43," ",Sprache!$B$41)</f>
        <v>Korrektur Vorgabe</v>
      </c>
      <c r="Q11" s="428"/>
      <c r="R11" s="429" t="str">
        <f>CONCATENATE(Sprache!$B$46," (",Sprache!$B$17,")")</f>
        <v>Einzelpreis (Netto)</v>
      </c>
      <c r="S11" s="430" t="str">
        <f>CONCATENATE(Sprache!$B$47," (",Sprache!$B$17,")")</f>
        <v>Gesamtpreis (Netto)</v>
      </c>
      <c r="T11" s="431" t="str">
        <f>S11</f>
        <v>Gesamtpreis (Netto)</v>
      </c>
      <c r="U11" s="432" t="s">
        <v>380</v>
      </c>
    </row>
    <row r="12" spans="1:21" ht="30" customHeight="1" thickBot="1" x14ac:dyDescent="0.3">
      <c r="B12" s="423"/>
      <c r="J12" s="433"/>
      <c r="K12" s="434"/>
      <c r="L12" s="435"/>
      <c r="M12" s="415" t="str">
        <f>Sprache!$B$38</f>
        <v>Kapitel</v>
      </c>
      <c r="N12" s="415" t="str">
        <f>Sprache!$B$39</f>
        <v>Kriterium</v>
      </c>
      <c r="O12" s="436" t="str">
        <f>Sprache!$B$42</f>
        <v>Vergabestelle</v>
      </c>
      <c r="P12" s="437" t="str">
        <f>Sprache!$B$13</f>
        <v>Bieter</v>
      </c>
      <c r="Q12" s="438"/>
      <c r="R12" s="439" t="str">
        <f>IF($K$8&lt;&gt;"","[" &amp;$K$8 &amp;"]","")</f>
        <v>[EUR]</v>
      </c>
      <c r="S12" s="440" t="str">
        <f>IF($K$8&lt;&gt;"","[" &amp;$K$8 &amp;"]","")</f>
        <v>[EUR]</v>
      </c>
      <c r="T12" s="439" t="str">
        <f>IF($K$8&lt;&gt;"","[" &amp;$K$8 &amp;"]","")</f>
        <v>[EUR]</v>
      </c>
      <c r="U12" s="441"/>
    </row>
    <row r="13" spans="1:21" ht="75" x14ac:dyDescent="0.25">
      <c r="B13" s="442" t="s">
        <v>381</v>
      </c>
      <c r="J13" s="443" t="str">
        <f>Sprache!$B$24</f>
        <v>Summe</v>
      </c>
      <c r="K13" s="444" t="str">
        <f>$K$4</f>
        <v>Investitionskosten - HVG</v>
      </c>
      <c r="L13" s="445"/>
      <c r="M13" s="446"/>
      <c r="N13" s="446"/>
      <c r="O13" s="447"/>
      <c r="P13" s="447"/>
      <c r="Q13" s="447"/>
      <c r="R13" s="125"/>
      <c r="S13" s="125">
        <f>SUM(S14:S109)</f>
        <v>0</v>
      </c>
      <c r="T13" s="125">
        <f>SUM(T14:T109)</f>
        <v>0</v>
      </c>
      <c r="U13" s="448" t="s">
        <v>382</v>
      </c>
    </row>
    <row r="14" spans="1:21" ht="20.100000000000001" customHeight="1" x14ac:dyDescent="0.25">
      <c r="A14" s="449">
        <v>1</v>
      </c>
      <c r="B14" s="450"/>
      <c r="C14" s="451" t="str">
        <f t="shared" ref="C14" si="0">IF(LEN(H14)=1, "T",
IF( LEN(H15)-LEN(SUBSTITUTE(H15,".",)) &gt; LEN(H14)-LEN(SUBSTITUTE(H14,".",)), "Ü",
""))</f>
        <v>T</v>
      </c>
      <c r="D14" s="452">
        <f t="shared" ref="D14" si="1" xml:space="preserve"> IF(A14=1,D13+1,D13)</f>
        <v>1</v>
      </c>
      <c r="E14" s="452">
        <f t="shared" ref="E14" si="2" xml:space="preserve"> IF(A14=1, 0,IF(A14=2,E13+1,E13))</f>
        <v>0</v>
      </c>
      <c r="F14" s="452">
        <f t="shared" ref="F14" si="3" xml:space="preserve"> IF( OR(A14=1,A14=2), 0, IF(A14=3,F13+1,F13))</f>
        <v>0</v>
      </c>
      <c r="G14" s="452">
        <f t="shared" ref="G14" si="4" xml:space="preserve"> IF(OR(A14=1,A14=2, A14=3),0,IF(A14=4,G13+1,G13))</f>
        <v>0</v>
      </c>
      <c r="H14" s="453">
        <f t="shared" ref="H14" si="5">IF(A14=1,D14,IF(A14=2,CONCATENATE(D14,".",E14),IF(A14=3,CONCATENATE(D14,".",E14,".",F14),IF(A14=4,CONCATENATE(D14,".",E14,".",F14,".",G14),""))))</f>
        <v>1</v>
      </c>
      <c r="I14" s="454"/>
      <c r="J14" s="455" t="str">
        <f t="shared" ref="J14" si="6">IF(H14&lt;&gt;"",CONCATENATE($L$6," ",ROMAN($K$6)," - ",H14,IF(B14="",""," - B")),"")</f>
        <v>IK I - 1</v>
      </c>
      <c r="K14" s="234" t="s">
        <v>383</v>
      </c>
      <c r="L14" s="235"/>
      <c r="M14" s="236"/>
      <c r="N14" s="456"/>
      <c r="O14" s="457"/>
      <c r="P14" s="199"/>
      <c r="Q14" s="458"/>
      <c r="R14" s="201"/>
      <c r="S14" s="202" t="str">
        <f>IF($T14="",
IF($R14&lt;&gt;"",ROUND(IF($P14&lt;&gt;"",$P14,IF($O14&lt;&gt;"",$O14,0))*$R14,$K$9),""),"")</f>
        <v/>
      </c>
      <c r="T14" s="203" t="str">
        <f>IF($L14&lt;&gt;"",
IF($R14&lt;&gt;"",ROUND(IF($P14&lt;&gt;"",$P14,IF($O14&lt;&gt;"",$O14,0))*$R14,$K$9),""),"")</f>
        <v/>
      </c>
      <c r="U14" s="204"/>
    </row>
    <row r="15" spans="1:21" s="459" customFormat="1" ht="18" x14ac:dyDescent="0.25">
      <c r="A15" s="449">
        <v>2</v>
      </c>
      <c r="B15" s="450"/>
      <c r="C15" s="451" t="str">
        <f t="shared" ref="C15:C78" si="7">IF(LEN(H15)=1, "T",
IF( LEN(H16)-LEN(SUBSTITUTE(H16,".",)) &gt; LEN(H15)-LEN(SUBSTITUTE(H15,".",)), "Ü",
""))</f>
        <v>Ü</v>
      </c>
      <c r="D15" s="452">
        <f t="shared" ref="D15:D78" si="8" xml:space="preserve"> IF(A15=1,D14+1,D14)</f>
        <v>1</v>
      </c>
      <c r="E15" s="452">
        <f t="shared" ref="E15:E78" si="9" xml:space="preserve"> IF(A15=1, 0,IF(A15=2,E14+1,E14))</f>
        <v>1</v>
      </c>
      <c r="F15" s="452">
        <f t="shared" ref="F15:F78" si="10" xml:space="preserve"> IF( OR(A15=1,A15=2), 0, IF(A15=3,F14+1,F14))</f>
        <v>0</v>
      </c>
      <c r="G15" s="452">
        <f t="shared" ref="G15:G78" si="11" xml:space="preserve"> IF(OR(A15=1,A15=2, A15=3),0,IF(A15=4,G14+1,G14))</f>
        <v>0</v>
      </c>
      <c r="H15" s="453" t="str">
        <f t="shared" ref="H15:H78" si="12">IF(A15=1,D15,IF(A15=2,CONCATENATE(D15,".",E15),IF(A15=3,CONCATENATE(D15,".",E15,".",F15),IF(A15=4,CONCATENATE(D15,".",E15,".",F15,".",G15),""))))</f>
        <v>1.1</v>
      </c>
      <c r="I15" s="454"/>
      <c r="J15" s="455" t="str">
        <f t="shared" ref="J15:J78" si="13">IF(H15&lt;&gt;"",CONCATENATE($L$6," ",ROMAN($K$6)," - ",H15,IF(B15="",""," - B")),"")</f>
        <v>IK I - 1.1</v>
      </c>
      <c r="K15" s="234" t="s">
        <v>384</v>
      </c>
      <c r="L15" s="235"/>
      <c r="M15" s="236"/>
      <c r="N15" s="456"/>
      <c r="O15" s="457"/>
      <c r="P15" s="199"/>
      <c r="Q15" s="458"/>
      <c r="R15" s="201"/>
      <c r="S15" s="202" t="str">
        <f t="shared" ref="S15:S108" si="14">IF($T15="",
IF($R15&lt;&gt;"",ROUND(IF($P15&lt;&gt;"",$P15,IF($O15&lt;&gt;"",$O15,0))*$R15,$K$9),""),"")</f>
        <v/>
      </c>
      <c r="T15" s="203" t="str">
        <f t="shared" ref="T15:T108" si="15">IF($L15&lt;&gt;"",
IF($R15&lt;&gt;"",ROUND(IF($P15&lt;&gt;"",$P15,IF($O15&lt;&gt;"",$O15,0))*$R15,$K$9),""),"")</f>
        <v/>
      </c>
      <c r="U15" s="216"/>
    </row>
    <row r="16" spans="1:21" s="459" customFormat="1" ht="20.100000000000001" customHeight="1" x14ac:dyDescent="0.25">
      <c r="A16" s="449">
        <v>3</v>
      </c>
      <c r="B16" s="450"/>
      <c r="C16" s="451" t="str">
        <f t="shared" si="7"/>
        <v/>
      </c>
      <c r="D16" s="452">
        <f t="shared" si="8"/>
        <v>1</v>
      </c>
      <c r="E16" s="452">
        <f t="shared" si="9"/>
        <v>1</v>
      </c>
      <c r="F16" s="452">
        <f t="shared" si="10"/>
        <v>1</v>
      </c>
      <c r="G16" s="452">
        <f t="shared" si="11"/>
        <v>0</v>
      </c>
      <c r="H16" s="453" t="str">
        <f t="shared" si="12"/>
        <v>1.1.1</v>
      </c>
      <c r="I16" s="454"/>
      <c r="J16" s="455" t="str">
        <f t="shared" si="13"/>
        <v>IK I - 1.1.1</v>
      </c>
      <c r="K16" s="234" t="s">
        <v>385</v>
      </c>
      <c r="L16" s="235"/>
      <c r="M16" s="236" t="s">
        <v>386</v>
      </c>
      <c r="N16" s="456"/>
      <c r="O16" s="457">
        <v>0.1</v>
      </c>
      <c r="P16" s="199"/>
      <c r="Q16" s="458" t="s">
        <v>387</v>
      </c>
      <c r="R16" s="201"/>
      <c r="S16" s="202" t="str">
        <f t="shared" si="14"/>
        <v/>
      </c>
      <c r="T16" s="203" t="str">
        <f t="shared" si="15"/>
        <v/>
      </c>
      <c r="U16" s="204"/>
    </row>
    <row r="17" spans="1:26" s="459" customFormat="1" ht="20.100000000000001" customHeight="1" x14ac:dyDescent="0.25">
      <c r="A17" s="449">
        <v>3</v>
      </c>
      <c r="B17" s="450"/>
      <c r="C17" s="451" t="str">
        <f t="shared" si="7"/>
        <v/>
      </c>
      <c r="D17" s="452">
        <f t="shared" si="8"/>
        <v>1</v>
      </c>
      <c r="E17" s="452">
        <f t="shared" si="9"/>
        <v>1</v>
      </c>
      <c r="F17" s="452">
        <f t="shared" si="10"/>
        <v>2</v>
      </c>
      <c r="G17" s="452">
        <f t="shared" si="11"/>
        <v>0</v>
      </c>
      <c r="H17" s="453" t="str">
        <f t="shared" si="12"/>
        <v>1.1.2</v>
      </c>
      <c r="I17" s="454"/>
      <c r="J17" s="455" t="str">
        <f t="shared" si="13"/>
        <v>IK I - 1.1.2</v>
      </c>
      <c r="K17" s="234" t="s">
        <v>388</v>
      </c>
      <c r="L17" s="235" t="s">
        <v>10</v>
      </c>
      <c r="M17" s="236" t="s">
        <v>389</v>
      </c>
      <c r="N17" s="456"/>
      <c r="O17" s="457">
        <v>0.1</v>
      </c>
      <c r="P17" s="199"/>
      <c r="Q17" s="458" t="s">
        <v>387</v>
      </c>
      <c r="R17" s="201"/>
      <c r="S17" s="202" t="str">
        <f t="shared" si="14"/>
        <v/>
      </c>
      <c r="T17" s="203" t="str">
        <f t="shared" si="15"/>
        <v/>
      </c>
      <c r="U17" s="204"/>
    </row>
    <row r="18" spans="1:26" s="459" customFormat="1" ht="20.100000000000001" customHeight="1" x14ac:dyDescent="0.25">
      <c r="A18" s="449">
        <v>3</v>
      </c>
      <c r="B18" s="450"/>
      <c r="C18" s="451" t="str">
        <f t="shared" si="7"/>
        <v/>
      </c>
      <c r="D18" s="452">
        <f t="shared" si="8"/>
        <v>1</v>
      </c>
      <c r="E18" s="452">
        <f t="shared" si="9"/>
        <v>1</v>
      </c>
      <c r="F18" s="452">
        <f t="shared" si="10"/>
        <v>3</v>
      </c>
      <c r="G18" s="452">
        <f t="shared" si="11"/>
        <v>0</v>
      </c>
      <c r="H18" s="453" t="str">
        <f t="shared" si="12"/>
        <v>1.1.3</v>
      </c>
      <c r="I18" s="454"/>
      <c r="J18" s="455" t="str">
        <f t="shared" si="13"/>
        <v>IK I - 1.1.3</v>
      </c>
      <c r="K18" s="234" t="s">
        <v>390</v>
      </c>
      <c r="L18" s="235" t="s">
        <v>10</v>
      </c>
      <c r="M18" s="236" t="s">
        <v>391</v>
      </c>
      <c r="N18" s="456"/>
      <c r="O18" s="457">
        <v>0.1</v>
      </c>
      <c r="P18" s="199"/>
      <c r="Q18" s="458" t="s">
        <v>387</v>
      </c>
      <c r="R18" s="201"/>
      <c r="S18" s="202" t="str">
        <f t="shared" si="14"/>
        <v/>
      </c>
      <c r="T18" s="203" t="str">
        <f t="shared" si="15"/>
        <v/>
      </c>
      <c r="U18" s="204"/>
    </row>
    <row r="19" spans="1:26" s="459" customFormat="1" ht="28.5" x14ac:dyDescent="0.25">
      <c r="A19" s="449">
        <v>3</v>
      </c>
      <c r="B19" s="450"/>
      <c r="C19" s="451" t="str">
        <f t="shared" si="7"/>
        <v/>
      </c>
      <c r="D19" s="452">
        <f t="shared" si="8"/>
        <v>1</v>
      </c>
      <c r="E19" s="452">
        <f t="shared" si="9"/>
        <v>1</v>
      </c>
      <c r="F19" s="452">
        <f t="shared" si="10"/>
        <v>4</v>
      </c>
      <c r="G19" s="452">
        <f t="shared" si="11"/>
        <v>0</v>
      </c>
      <c r="H19" s="453" t="str">
        <f t="shared" si="12"/>
        <v>1.1.4</v>
      </c>
      <c r="I19" s="454"/>
      <c r="J19" s="455" t="str">
        <f t="shared" si="13"/>
        <v>IK I - 1.1.4</v>
      </c>
      <c r="K19" s="234" t="s">
        <v>392</v>
      </c>
      <c r="L19" s="235" t="s">
        <v>10</v>
      </c>
      <c r="M19" s="236" t="s">
        <v>393</v>
      </c>
      <c r="N19" s="462"/>
      <c r="O19" s="457">
        <v>0.1</v>
      </c>
      <c r="P19" s="199"/>
      <c r="Q19" s="458" t="s">
        <v>387</v>
      </c>
      <c r="R19" s="201"/>
      <c r="S19" s="202" t="str">
        <f t="shared" si="14"/>
        <v/>
      </c>
      <c r="T19" s="203" t="str">
        <f t="shared" si="15"/>
        <v/>
      </c>
      <c r="U19" s="204"/>
      <c r="V19" s="252"/>
      <c r="W19" s="252"/>
    </row>
    <row r="20" spans="1:26" s="459" customFormat="1" ht="20.100000000000001" customHeight="1" x14ac:dyDescent="0.25">
      <c r="A20" s="449">
        <v>3</v>
      </c>
      <c r="B20" s="450"/>
      <c r="C20" s="451" t="str">
        <f t="shared" si="7"/>
        <v/>
      </c>
      <c r="D20" s="452">
        <f t="shared" si="8"/>
        <v>1</v>
      </c>
      <c r="E20" s="452">
        <f t="shared" si="9"/>
        <v>1</v>
      </c>
      <c r="F20" s="452">
        <f t="shared" si="10"/>
        <v>5</v>
      </c>
      <c r="G20" s="452">
        <f t="shared" si="11"/>
        <v>0</v>
      </c>
      <c r="H20" s="453" t="str">
        <f t="shared" si="12"/>
        <v>1.1.5</v>
      </c>
      <c r="I20" s="454"/>
      <c r="J20" s="455" t="str">
        <f t="shared" si="13"/>
        <v>IK I - 1.1.5</v>
      </c>
      <c r="K20" s="234" t="s">
        <v>394</v>
      </c>
      <c r="L20" s="235" t="s">
        <v>10</v>
      </c>
      <c r="M20" s="236" t="s">
        <v>395</v>
      </c>
      <c r="N20" s="462"/>
      <c r="O20" s="457">
        <v>0.1</v>
      </c>
      <c r="P20" s="199"/>
      <c r="Q20" s="458" t="s">
        <v>387</v>
      </c>
      <c r="R20" s="201"/>
      <c r="S20" s="202" t="str">
        <f t="shared" si="14"/>
        <v/>
      </c>
      <c r="T20" s="203" t="str">
        <f t="shared" si="15"/>
        <v/>
      </c>
      <c r="U20" s="204"/>
      <c r="V20" s="252"/>
      <c r="W20" s="252"/>
    </row>
    <row r="21" spans="1:26" s="459" customFormat="1" ht="20.100000000000001" customHeight="1" x14ac:dyDescent="0.25">
      <c r="A21" s="449">
        <v>3</v>
      </c>
      <c r="B21" s="450"/>
      <c r="C21" s="451" t="str">
        <f t="shared" si="7"/>
        <v/>
      </c>
      <c r="D21" s="452">
        <f t="shared" si="8"/>
        <v>1</v>
      </c>
      <c r="E21" s="452">
        <f t="shared" si="9"/>
        <v>1</v>
      </c>
      <c r="F21" s="452">
        <f t="shared" si="10"/>
        <v>6</v>
      </c>
      <c r="G21" s="452">
        <f t="shared" si="11"/>
        <v>0</v>
      </c>
      <c r="H21" s="453" t="str">
        <f t="shared" si="12"/>
        <v>1.1.6</v>
      </c>
      <c r="I21" s="454"/>
      <c r="J21" s="455" t="str">
        <f t="shared" si="13"/>
        <v>IK I - 1.1.6</v>
      </c>
      <c r="K21" s="234" t="s">
        <v>396</v>
      </c>
      <c r="L21" s="235" t="s">
        <v>10</v>
      </c>
      <c r="M21" s="236" t="s">
        <v>397</v>
      </c>
      <c r="N21" s="462"/>
      <c r="O21" s="457">
        <v>0.1</v>
      </c>
      <c r="P21" s="199"/>
      <c r="Q21" s="458" t="s">
        <v>387</v>
      </c>
      <c r="R21" s="201"/>
      <c r="S21" s="202" t="str">
        <f t="shared" si="14"/>
        <v/>
      </c>
      <c r="T21" s="203" t="str">
        <f t="shared" si="15"/>
        <v/>
      </c>
      <c r="U21" s="204"/>
      <c r="V21" s="252"/>
      <c r="W21" s="252"/>
    </row>
    <row r="22" spans="1:26" s="459" customFormat="1" ht="20.100000000000001" customHeight="1" x14ac:dyDescent="0.25">
      <c r="A22" s="449">
        <v>3</v>
      </c>
      <c r="B22" s="450"/>
      <c r="C22" s="451" t="str">
        <f t="shared" si="7"/>
        <v/>
      </c>
      <c r="D22" s="452">
        <f t="shared" si="8"/>
        <v>1</v>
      </c>
      <c r="E22" s="452">
        <f t="shared" si="9"/>
        <v>1</v>
      </c>
      <c r="F22" s="452">
        <f t="shared" si="10"/>
        <v>7</v>
      </c>
      <c r="G22" s="452">
        <f t="shared" si="11"/>
        <v>0</v>
      </c>
      <c r="H22" s="453" t="str">
        <f t="shared" si="12"/>
        <v>1.1.7</v>
      </c>
      <c r="I22" s="454"/>
      <c r="J22" s="455" t="str">
        <f t="shared" si="13"/>
        <v>IK I - 1.1.7</v>
      </c>
      <c r="K22" s="234" t="s">
        <v>398</v>
      </c>
      <c r="L22" s="235" t="s">
        <v>10</v>
      </c>
      <c r="M22" s="236" t="s">
        <v>399</v>
      </c>
      <c r="N22" s="462"/>
      <c r="O22" s="457">
        <v>0.1</v>
      </c>
      <c r="P22" s="199"/>
      <c r="Q22" s="458" t="s">
        <v>387</v>
      </c>
      <c r="R22" s="201"/>
      <c r="S22" s="202" t="str">
        <f t="shared" si="14"/>
        <v/>
      </c>
      <c r="T22" s="203" t="str">
        <f t="shared" si="15"/>
        <v/>
      </c>
      <c r="U22" s="204"/>
      <c r="V22" s="252"/>
      <c r="W22" s="252"/>
    </row>
    <row r="23" spans="1:26" s="459" customFormat="1" ht="20.100000000000001" customHeight="1" x14ac:dyDescent="0.25">
      <c r="A23" s="449">
        <v>3</v>
      </c>
      <c r="B23" s="450"/>
      <c r="C23" s="451" t="str">
        <f t="shared" si="7"/>
        <v/>
      </c>
      <c r="D23" s="452">
        <f t="shared" si="8"/>
        <v>1</v>
      </c>
      <c r="E23" s="452">
        <f t="shared" si="9"/>
        <v>1</v>
      </c>
      <c r="F23" s="452">
        <f t="shared" si="10"/>
        <v>8</v>
      </c>
      <c r="G23" s="452">
        <f t="shared" si="11"/>
        <v>0</v>
      </c>
      <c r="H23" s="453" t="str">
        <f t="shared" si="12"/>
        <v>1.1.8</v>
      </c>
      <c r="I23" s="454"/>
      <c r="J23" s="455" t="str">
        <f t="shared" si="13"/>
        <v>IK I - 1.1.8</v>
      </c>
      <c r="K23" s="234" t="s">
        <v>400</v>
      </c>
      <c r="L23" s="235" t="s">
        <v>10</v>
      </c>
      <c r="M23" s="236" t="s">
        <v>401</v>
      </c>
      <c r="N23" s="462"/>
      <c r="O23" s="457">
        <v>0.1</v>
      </c>
      <c r="P23" s="199"/>
      <c r="Q23" s="458" t="s">
        <v>387</v>
      </c>
      <c r="R23" s="201"/>
      <c r="S23" s="202" t="str">
        <f t="shared" si="14"/>
        <v/>
      </c>
      <c r="T23" s="203" t="str">
        <f t="shared" si="15"/>
        <v/>
      </c>
      <c r="U23" s="204"/>
      <c r="V23" s="252"/>
      <c r="W23" s="252"/>
    </row>
    <row r="24" spans="1:26" s="459" customFormat="1" ht="20.100000000000001" customHeight="1" x14ac:dyDescent="0.25">
      <c r="A24" s="449">
        <v>3</v>
      </c>
      <c r="B24" s="450"/>
      <c r="C24" s="451" t="str">
        <f t="shared" si="7"/>
        <v/>
      </c>
      <c r="D24" s="452">
        <f t="shared" si="8"/>
        <v>1</v>
      </c>
      <c r="E24" s="452">
        <f t="shared" si="9"/>
        <v>1</v>
      </c>
      <c r="F24" s="452">
        <f t="shared" si="10"/>
        <v>9</v>
      </c>
      <c r="G24" s="452">
        <f t="shared" si="11"/>
        <v>0</v>
      </c>
      <c r="H24" s="453" t="str">
        <f t="shared" si="12"/>
        <v>1.1.9</v>
      </c>
      <c r="I24" s="454"/>
      <c r="J24" s="455" t="str">
        <f t="shared" si="13"/>
        <v>IK I - 1.1.9</v>
      </c>
      <c r="K24" s="234" t="s">
        <v>402</v>
      </c>
      <c r="L24" s="235" t="s">
        <v>10</v>
      </c>
      <c r="M24" s="236" t="s">
        <v>512</v>
      </c>
      <c r="N24" s="462"/>
      <c r="O24" s="457">
        <v>0.1</v>
      </c>
      <c r="P24" s="199"/>
      <c r="Q24" s="458" t="s">
        <v>387</v>
      </c>
      <c r="R24" s="201"/>
      <c r="S24" s="202" t="str">
        <f t="shared" si="14"/>
        <v/>
      </c>
      <c r="T24" s="203" t="str">
        <f t="shared" si="15"/>
        <v/>
      </c>
      <c r="U24" s="204"/>
      <c r="V24" s="252"/>
      <c r="W24" s="252"/>
    </row>
    <row r="25" spans="1:26" s="459" customFormat="1" ht="20.100000000000001" customHeight="1" x14ac:dyDescent="0.25">
      <c r="A25" s="449">
        <v>3</v>
      </c>
      <c r="B25" s="450"/>
      <c r="C25" s="451" t="str">
        <f t="shared" si="7"/>
        <v/>
      </c>
      <c r="D25" s="452">
        <f t="shared" si="8"/>
        <v>1</v>
      </c>
      <c r="E25" s="452">
        <f t="shared" si="9"/>
        <v>1</v>
      </c>
      <c r="F25" s="452">
        <f t="shared" si="10"/>
        <v>10</v>
      </c>
      <c r="G25" s="452">
        <f t="shared" si="11"/>
        <v>0</v>
      </c>
      <c r="H25" s="453" t="str">
        <f t="shared" si="12"/>
        <v>1.1.10</v>
      </c>
      <c r="I25" s="454"/>
      <c r="J25" s="455" t="str">
        <f t="shared" si="13"/>
        <v>IK I - 1.1.10</v>
      </c>
      <c r="K25" s="234" t="s">
        <v>406</v>
      </c>
      <c r="L25" s="235" t="s">
        <v>10</v>
      </c>
      <c r="M25" s="236" t="s">
        <v>513</v>
      </c>
      <c r="N25" s="462"/>
      <c r="O25" s="457">
        <v>0.1</v>
      </c>
      <c r="P25" s="199"/>
      <c r="Q25" s="458" t="s">
        <v>387</v>
      </c>
      <c r="R25" s="201"/>
      <c r="S25" s="202" t="str">
        <f t="shared" si="14"/>
        <v/>
      </c>
      <c r="T25" s="203" t="str">
        <f t="shared" si="15"/>
        <v/>
      </c>
      <c r="U25" s="204"/>
      <c r="V25" s="252"/>
      <c r="W25" s="252"/>
    </row>
    <row r="26" spans="1:26" s="459" customFormat="1" ht="20.100000000000001" customHeight="1" x14ac:dyDescent="0.25">
      <c r="A26" s="449">
        <v>1</v>
      </c>
      <c r="B26" s="450"/>
      <c r="C26" s="451" t="str">
        <f t="shared" si="7"/>
        <v>T</v>
      </c>
      <c r="D26" s="452">
        <f t="shared" si="8"/>
        <v>2</v>
      </c>
      <c r="E26" s="452">
        <f t="shared" si="9"/>
        <v>0</v>
      </c>
      <c r="F26" s="452">
        <f t="shared" si="10"/>
        <v>0</v>
      </c>
      <c r="G26" s="452">
        <f t="shared" si="11"/>
        <v>0</v>
      </c>
      <c r="H26" s="453">
        <f t="shared" si="12"/>
        <v>2</v>
      </c>
      <c r="I26" s="454"/>
      <c r="J26" s="455" t="str">
        <f t="shared" si="13"/>
        <v>IK I - 2</v>
      </c>
      <c r="K26" s="234" t="s">
        <v>410</v>
      </c>
      <c r="L26" s="235"/>
      <c r="M26" s="236"/>
      <c r="N26" s="456"/>
      <c r="O26" s="457"/>
      <c r="P26" s="199"/>
      <c r="Q26" s="458"/>
      <c r="R26" s="201"/>
      <c r="S26" s="202" t="str">
        <f t="shared" si="14"/>
        <v/>
      </c>
      <c r="T26" s="203" t="str">
        <f t="shared" si="15"/>
        <v/>
      </c>
      <c r="U26" s="204"/>
    </row>
    <row r="27" spans="1:26" s="459" customFormat="1" ht="20.100000000000001" customHeight="1" x14ac:dyDescent="0.25">
      <c r="A27" s="449">
        <v>2</v>
      </c>
      <c r="B27" s="450"/>
      <c r="C27" s="451" t="str">
        <f t="shared" si="7"/>
        <v>Ü</v>
      </c>
      <c r="D27" s="452">
        <f t="shared" si="8"/>
        <v>2</v>
      </c>
      <c r="E27" s="452">
        <f t="shared" si="9"/>
        <v>1</v>
      </c>
      <c r="F27" s="452">
        <f t="shared" si="10"/>
        <v>0</v>
      </c>
      <c r="G27" s="452">
        <f t="shared" si="11"/>
        <v>0</v>
      </c>
      <c r="H27" s="453" t="str">
        <f t="shared" si="12"/>
        <v>2.1</v>
      </c>
      <c r="I27" s="454"/>
      <c r="J27" s="455" t="str">
        <f t="shared" si="13"/>
        <v>IK I - 2.1</v>
      </c>
      <c r="K27" s="234" t="s">
        <v>411</v>
      </c>
      <c r="L27" s="235"/>
      <c r="M27" s="236"/>
      <c r="N27" s="456"/>
      <c r="O27" s="457"/>
      <c r="P27" s="199"/>
      <c r="Q27" s="458"/>
      <c r="R27" s="201"/>
      <c r="S27" s="202" t="str">
        <f t="shared" si="14"/>
        <v/>
      </c>
      <c r="T27" s="203" t="str">
        <f t="shared" si="15"/>
        <v/>
      </c>
      <c r="U27" s="204"/>
    </row>
    <row r="28" spans="1:26" s="459" customFormat="1" ht="20.100000000000001" customHeight="1" x14ac:dyDescent="0.25">
      <c r="A28" s="449">
        <v>3</v>
      </c>
      <c r="B28" s="450"/>
      <c r="C28" s="451" t="str">
        <f t="shared" si="7"/>
        <v>Ü</v>
      </c>
      <c r="D28" s="452">
        <f t="shared" si="8"/>
        <v>2</v>
      </c>
      <c r="E28" s="452">
        <f t="shared" si="9"/>
        <v>1</v>
      </c>
      <c r="F28" s="452">
        <f t="shared" si="10"/>
        <v>1</v>
      </c>
      <c r="G28" s="452">
        <f t="shared" si="11"/>
        <v>0</v>
      </c>
      <c r="H28" s="453" t="str">
        <f t="shared" si="12"/>
        <v>2.1.1</v>
      </c>
      <c r="I28" s="454"/>
      <c r="J28" s="455" t="str">
        <f t="shared" si="13"/>
        <v>IK I - 2.1.1</v>
      </c>
      <c r="K28" s="234" t="s">
        <v>412</v>
      </c>
      <c r="L28" s="235"/>
      <c r="M28" s="236"/>
      <c r="N28" s="456"/>
      <c r="O28" s="457"/>
      <c r="P28" s="199"/>
      <c r="Q28" s="458"/>
      <c r="R28" s="201"/>
      <c r="S28" s="202" t="str">
        <f t="shared" si="14"/>
        <v/>
      </c>
      <c r="T28" s="203" t="str">
        <f t="shared" si="15"/>
        <v/>
      </c>
      <c r="U28" s="204"/>
    </row>
    <row r="29" spans="1:26" s="459" customFormat="1" ht="20.100000000000001" customHeight="1" x14ac:dyDescent="0.25">
      <c r="A29" s="449">
        <v>4</v>
      </c>
      <c r="B29" s="450"/>
      <c r="C29" s="451" t="str">
        <f t="shared" si="7"/>
        <v/>
      </c>
      <c r="D29" s="452">
        <f t="shared" si="8"/>
        <v>2</v>
      </c>
      <c r="E29" s="452">
        <f t="shared" si="9"/>
        <v>1</v>
      </c>
      <c r="F29" s="452">
        <f t="shared" si="10"/>
        <v>1</v>
      </c>
      <c r="G29" s="452">
        <f t="shared" si="11"/>
        <v>1</v>
      </c>
      <c r="H29" s="453" t="str">
        <f t="shared" si="12"/>
        <v>2.1.1.1</v>
      </c>
      <c r="I29" s="454"/>
      <c r="J29" s="455" t="str">
        <f t="shared" si="13"/>
        <v>IK I - 2.1.1.1</v>
      </c>
      <c r="K29" s="234" t="s">
        <v>413</v>
      </c>
      <c r="L29" s="235"/>
      <c r="M29" s="236"/>
      <c r="N29" s="456"/>
      <c r="O29" s="457">
        <v>0.1</v>
      </c>
      <c r="P29" s="199"/>
      <c r="Q29" s="458" t="s">
        <v>387</v>
      </c>
      <c r="R29" s="201"/>
      <c r="S29" s="202" t="str">
        <f t="shared" si="14"/>
        <v/>
      </c>
      <c r="T29" s="203" t="str">
        <f t="shared" si="15"/>
        <v/>
      </c>
      <c r="U29" s="217"/>
    </row>
    <row r="30" spans="1:26" s="459" customFormat="1" ht="20.100000000000001" customHeight="1" x14ac:dyDescent="0.25">
      <c r="A30" s="449">
        <v>4</v>
      </c>
      <c r="B30" s="450"/>
      <c r="C30" s="451" t="str">
        <f t="shared" si="7"/>
        <v/>
      </c>
      <c r="D30" s="452">
        <f t="shared" si="8"/>
        <v>2</v>
      </c>
      <c r="E30" s="452">
        <f t="shared" si="9"/>
        <v>1</v>
      </c>
      <c r="F30" s="452">
        <f t="shared" si="10"/>
        <v>1</v>
      </c>
      <c r="G30" s="452">
        <f t="shared" si="11"/>
        <v>2</v>
      </c>
      <c r="H30" s="453" t="str">
        <f t="shared" si="12"/>
        <v>2.1.1.2</v>
      </c>
      <c r="I30" s="454"/>
      <c r="J30" s="455" t="str">
        <f t="shared" si="13"/>
        <v>IK I - 2.1.1.2</v>
      </c>
      <c r="K30" s="234" t="s">
        <v>415</v>
      </c>
      <c r="L30" s="235"/>
      <c r="M30" s="236"/>
      <c r="N30" s="456"/>
      <c r="O30" s="457">
        <v>10</v>
      </c>
      <c r="P30" s="199"/>
      <c r="Q30" s="458" t="s">
        <v>416</v>
      </c>
      <c r="R30" s="201"/>
      <c r="S30" s="202" t="str">
        <f t="shared" si="14"/>
        <v/>
      </c>
      <c r="T30" s="203" t="str">
        <f t="shared" si="15"/>
        <v/>
      </c>
      <c r="U30" s="204"/>
    </row>
    <row r="31" spans="1:26" s="459" customFormat="1" ht="20.100000000000001" customHeight="1" x14ac:dyDescent="0.25">
      <c r="A31" s="449">
        <v>3</v>
      </c>
      <c r="B31" s="450"/>
      <c r="C31" s="451" t="str">
        <f t="shared" si="7"/>
        <v>Ü</v>
      </c>
      <c r="D31" s="452">
        <f t="shared" si="8"/>
        <v>2</v>
      </c>
      <c r="E31" s="452">
        <f t="shared" si="9"/>
        <v>1</v>
      </c>
      <c r="F31" s="452">
        <f t="shared" si="10"/>
        <v>2</v>
      </c>
      <c r="G31" s="452">
        <f t="shared" si="11"/>
        <v>0</v>
      </c>
      <c r="H31" s="453" t="str">
        <f t="shared" si="12"/>
        <v>2.1.2</v>
      </c>
      <c r="I31" s="454"/>
      <c r="J31" s="455" t="str">
        <f t="shared" si="13"/>
        <v>IK I - 2.1.2</v>
      </c>
      <c r="K31" s="234" t="s">
        <v>582</v>
      </c>
      <c r="L31" s="235"/>
      <c r="M31" s="236"/>
      <c r="N31" s="456"/>
      <c r="O31" s="457"/>
      <c r="P31" s="199"/>
      <c r="Q31" s="458"/>
      <c r="R31" s="201"/>
      <c r="S31" s="202" t="str">
        <f t="shared" si="14"/>
        <v/>
      </c>
      <c r="T31" s="203" t="str">
        <f t="shared" si="15"/>
        <v/>
      </c>
      <c r="U31" s="204"/>
    </row>
    <row r="32" spans="1:26" s="272" customFormat="1" ht="20.100000000000001" customHeight="1" x14ac:dyDescent="0.2">
      <c r="A32" s="449">
        <v>4</v>
      </c>
      <c r="B32" s="450"/>
      <c r="C32" s="451" t="str">
        <f t="shared" si="7"/>
        <v/>
      </c>
      <c r="D32" s="452">
        <f t="shared" si="8"/>
        <v>2</v>
      </c>
      <c r="E32" s="452">
        <f t="shared" si="9"/>
        <v>1</v>
      </c>
      <c r="F32" s="452">
        <f t="shared" si="10"/>
        <v>2</v>
      </c>
      <c r="G32" s="452">
        <f t="shared" si="11"/>
        <v>1</v>
      </c>
      <c r="H32" s="453" t="str">
        <f t="shared" si="12"/>
        <v>2.1.2.1</v>
      </c>
      <c r="I32" s="454"/>
      <c r="J32" s="455" t="str">
        <f t="shared" si="13"/>
        <v>IK I - 2.1.2.1</v>
      </c>
      <c r="K32" s="234" t="s">
        <v>418</v>
      </c>
      <c r="L32" s="235" t="s">
        <v>10</v>
      </c>
      <c r="M32" s="236" t="s">
        <v>419</v>
      </c>
      <c r="N32" s="456"/>
      <c r="O32" s="457">
        <v>10</v>
      </c>
      <c r="P32" s="199"/>
      <c r="Q32" s="458" t="s">
        <v>416</v>
      </c>
      <c r="R32" s="201"/>
      <c r="S32" s="202" t="str">
        <f t="shared" si="14"/>
        <v/>
      </c>
      <c r="T32" s="203" t="str">
        <f t="shared" si="15"/>
        <v/>
      </c>
      <c r="U32" s="204"/>
      <c r="V32" s="252"/>
      <c r="W32" s="252"/>
      <c r="X32" s="252"/>
      <c r="Y32" s="252"/>
      <c r="Z32" s="252"/>
    </row>
    <row r="33" spans="1:26" s="272" customFormat="1" ht="20.100000000000001" customHeight="1" x14ac:dyDescent="0.2">
      <c r="A33" s="449">
        <v>4</v>
      </c>
      <c r="B33" s="450"/>
      <c r="C33" s="451" t="str">
        <f t="shared" si="7"/>
        <v/>
      </c>
      <c r="D33" s="452">
        <f t="shared" si="8"/>
        <v>2</v>
      </c>
      <c r="E33" s="452">
        <f t="shared" si="9"/>
        <v>1</v>
      </c>
      <c r="F33" s="452">
        <f t="shared" si="10"/>
        <v>2</v>
      </c>
      <c r="G33" s="452">
        <f t="shared" si="11"/>
        <v>2</v>
      </c>
      <c r="H33" s="453" t="str">
        <f t="shared" si="12"/>
        <v>2.1.2.2</v>
      </c>
      <c r="I33" s="454"/>
      <c r="J33" s="455" t="str">
        <f t="shared" si="13"/>
        <v>IK I - 2.1.2.2</v>
      </c>
      <c r="K33" s="234" t="s">
        <v>422</v>
      </c>
      <c r="L33" s="235" t="s">
        <v>10</v>
      </c>
      <c r="M33" s="236" t="s">
        <v>423</v>
      </c>
      <c r="N33" s="456"/>
      <c r="O33" s="461">
        <v>10</v>
      </c>
      <c r="P33" s="199"/>
      <c r="Q33" s="458" t="s">
        <v>416</v>
      </c>
      <c r="R33" s="201"/>
      <c r="S33" s="202" t="str">
        <f t="shared" si="14"/>
        <v/>
      </c>
      <c r="T33" s="203" t="str">
        <f t="shared" si="15"/>
        <v/>
      </c>
      <c r="U33" s="204"/>
      <c r="V33" s="252"/>
      <c r="W33" s="252"/>
      <c r="X33" s="252"/>
      <c r="Y33" s="252"/>
      <c r="Z33" s="252"/>
    </row>
    <row r="34" spans="1:26" s="272" customFormat="1" ht="20.100000000000001" customHeight="1" x14ac:dyDescent="0.2">
      <c r="A34" s="449">
        <v>4</v>
      </c>
      <c r="B34" s="450"/>
      <c r="C34" s="451" t="str">
        <f t="shared" si="7"/>
        <v/>
      </c>
      <c r="D34" s="452">
        <f t="shared" si="8"/>
        <v>2</v>
      </c>
      <c r="E34" s="452">
        <f t="shared" si="9"/>
        <v>1</v>
      </c>
      <c r="F34" s="452">
        <f t="shared" si="10"/>
        <v>2</v>
      </c>
      <c r="G34" s="452">
        <f t="shared" si="11"/>
        <v>3</v>
      </c>
      <c r="H34" s="453" t="str">
        <f t="shared" si="12"/>
        <v>2.1.2.3</v>
      </c>
      <c r="I34" s="454"/>
      <c r="J34" s="455" t="str">
        <f t="shared" si="13"/>
        <v>IK I - 2.1.2.3</v>
      </c>
      <c r="K34" s="234" t="s">
        <v>424</v>
      </c>
      <c r="L34" s="235" t="s">
        <v>10</v>
      </c>
      <c r="M34" s="236" t="s">
        <v>425</v>
      </c>
      <c r="N34" s="456"/>
      <c r="O34" s="457">
        <v>10</v>
      </c>
      <c r="P34" s="199"/>
      <c r="Q34" s="458" t="s">
        <v>416</v>
      </c>
      <c r="R34" s="201"/>
      <c r="S34" s="202" t="str">
        <f t="shared" si="14"/>
        <v/>
      </c>
      <c r="T34" s="203" t="str">
        <f t="shared" si="15"/>
        <v/>
      </c>
      <c r="U34" s="204"/>
      <c r="V34" s="252"/>
      <c r="W34" s="252"/>
      <c r="X34" s="252"/>
      <c r="Y34" s="252"/>
      <c r="Z34" s="252"/>
    </row>
    <row r="35" spans="1:26" s="272" customFormat="1" ht="28.5" x14ac:dyDescent="0.2">
      <c r="A35" s="449">
        <v>4</v>
      </c>
      <c r="B35" s="450"/>
      <c r="C35" s="451" t="str">
        <f t="shared" si="7"/>
        <v/>
      </c>
      <c r="D35" s="452">
        <f t="shared" si="8"/>
        <v>2</v>
      </c>
      <c r="E35" s="452">
        <f t="shared" si="9"/>
        <v>1</v>
      </c>
      <c r="F35" s="452">
        <f t="shared" si="10"/>
        <v>2</v>
      </c>
      <c r="G35" s="452">
        <f t="shared" si="11"/>
        <v>4</v>
      </c>
      <c r="H35" s="453" t="str">
        <f t="shared" si="12"/>
        <v>2.1.2.4</v>
      </c>
      <c r="I35" s="454"/>
      <c r="J35" s="455" t="str">
        <f t="shared" si="13"/>
        <v>IK I - 2.1.2.4</v>
      </c>
      <c r="K35" s="234" t="s">
        <v>426</v>
      </c>
      <c r="L35" s="235" t="s">
        <v>10</v>
      </c>
      <c r="M35" s="236" t="s">
        <v>427</v>
      </c>
      <c r="N35" s="456"/>
      <c r="O35" s="461">
        <v>10</v>
      </c>
      <c r="P35" s="199"/>
      <c r="Q35" s="458" t="s">
        <v>416</v>
      </c>
      <c r="R35" s="201"/>
      <c r="S35" s="202" t="str">
        <f t="shared" si="14"/>
        <v/>
      </c>
      <c r="T35" s="203" t="str">
        <f t="shared" si="15"/>
        <v/>
      </c>
      <c r="U35" s="204"/>
      <c r="V35" s="252"/>
      <c r="W35" s="252"/>
      <c r="X35" s="252"/>
      <c r="Y35" s="252"/>
      <c r="Z35" s="252"/>
    </row>
    <row r="36" spans="1:26" s="272" customFormat="1" ht="20.100000000000001" customHeight="1" x14ac:dyDescent="0.2">
      <c r="A36" s="449">
        <v>4</v>
      </c>
      <c r="B36" s="450"/>
      <c r="C36" s="451" t="str">
        <f t="shared" si="7"/>
        <v/>
      </c>
      <c r="D36" s="452">
        <f t="shared" si="8"/>
        <v>2</v>
      </c>
      <c r="E36" s="452">
        <f t="shared" si="9"/>
        <v>1</v>
      </c>
      <c r="F36" s="452">
        <f t="shared" si="10"/>
        <v>2</v>
      </c>
      <c r="G36" s="452">
        <f t="shared" si="11"/>
        <v>5</v>
      </c>
      <c r="H36" s="453" t="str">
        <f t="shared" si="12"/>
        <v>2.1.2.5</v>
      </c>
      <c r="I36" s="454"/>
      <c r="J36" s="455" t="str">
        <f t="shared" si="13"/>
        <v>IK I - 2.1.2.5</v>
      </c>
      <c r="K36" s="234" t="s">
        <v>428</v>
      </c>
      <c r="L36" s="235" t="s">
        <v>10</v>
      </c>
      <c r="M36" s="236" t="s">
        <v>429</v>
      </c>
      <c r="N36" s="456"/>
      <c r="O36" s="457">
        <v>10</v>
      </c>
      <c r="P36" s="199"/>
      <c r="Q36" s="458" t="s">
        <v>416</v>
      </c>
      <c r="R36" s="201"/>
      <c r="S36" s="202" t="str">
        <f t="shared" si="14"/>
        <v/>
      </c>
      <c r="T36" s="203" t="str">
        <f t="shared" si="15"/>
        <v/>
      </c>
      <c r="U36" s="204"/>
      <c r="V36" s="252"/>
      <c r="W36" s="252"/>
      <c r="X36" s="252"/>
      <c r="Y36" s="252"/>
      <c r="Z36" s="252"/>
    </row>
    <row r="37" spans="1:26" s="272" customFormat="1" ht="20.100000000000001" customHeight="1" x14ac:dyDescent="0.2">
      <c r="A37" s="449">
        <v>4</v>
      </c>
      <c r="B37" s="450"/>
      <c r="C37" s="451" t="str">
        <f t="shared" si="7"/>
        <v/>
      </c>
      <c r="D37" s="452">
        <f t="shared" si="8"/>
        <v>2</v>
      </c>
      <c r="E37" s="452">
        <f t="shared" si="9"/>
        <v>1</v>
      </c>
      <c r="F37" s="452">
        <f t="shared" si="10"/>
        <v>2</v>
      </c>
      <c r="G37" s="452">
        <f t="shared" si="11"/>
        <v>6</v>
      </c>
      <c r="H37" s="453" t="str">
        <f t="shared" si="12"/>
        <v>2.1.2.6</v>
      </c>
      <c r="I37" s="454"/>
      <c r="J37" s="455" t="str">
        <f t="shared" si="13"/>
        <v>IK I - 2.1.2.6</v>
      </c>
      <c r="K37" s="234" t="s">
        <v>430</v>
      </c>
      <c r="L37" s="235" t="s">
        <v>10</v>
      </c>
      <c r="M37" s="236" t="s">
        <v>429</v>
      </c>
      <c r="N37" s="456"/>
      <c r="O37" s="461">
        <v>10</v>
      </c>
      <c r="P37" s="199"/>
      <c r="Q37" s="458" t="s">
        <v>416</v>
      </c>
      <c r="R37" s="201"/>
      <c r="S37" s="202" t="str">
        <f t="shared" si="14"/>
        <v/>
      </c>
      <c r="T37" s="203" t="str">
        <f t="shared" si="15"/>
        <v/>
      </c>
      <c r="U37" s="204"/>
      <c r="V37" s="252"/>
      <c r="W37" s="252"/>
      <c r="X37" s="252"/>
      <c r="Y37" s="252"/>
      <c r="Z37" s="252"/>
    </row>
    <row r="38" spans="1:26" s="272" customFormat="1" ht="20.100000000000001" customHeight="1" x14ac:dyDescent="0.2">
      <c r="A38" s="449">
        <v>4</v>
      </c>
      <c r="B38" s="450"/>
      <c r="C38" s="451" t="str">
        <f t="shared" si="7"/>
        <v/>
      </c>
      <c r="D38" s="452">
        <f t="shared" si="8"/>
        <v>2</v>
      </c>
      <c r="E38" s="452">
        <f t="shared" si="9"/>
        <v>1</v>
      </c>
      <c r="F38" s="452">
        <f t="shared" si="10"/>
        <v>2</v>
      </c>
      <c r="G38" s="452">
        <f t="shared" si="11"/>
        <v>7</v>
      </c>
      <c r="H38" s="453" t="str">
        <f t="shared" si="12"/>
        <v>2.1.2.7</v>
      </c>
      <c r="I38" s="454"/>
      <c r="J38" s="455" t="str">
        <f t="shared" si="13"/>
        <v>IK I - 2.1.2.7</v>
      </c>
      <c r="K38" s="234" t="s">
        <v>431</v>
      </c>
      <c r="L38" s="235" t="s">
        <v>10</v>
      </c>
      <c r="M38" s="236" t="s">
        <v>429</v>
      </c>
      <c r="N38" s="456"/>
      <c r="O38" s="457">
        <v>10</v>
      </c>
      <c r="P38" s="199"/>
      <c r="Q38" s="458" t="s">
        <v>416</v>
      </c>
      <c r="R38" s="201"/>
      <c r="S38" s="202" t="str">
        <f t="shared" si="14"/>
        <v/>
      </c>
      <c r="T38" s="203" t="str">
        <f t="shared" si="15"/>
        <v/>
      </c>
      <c r="U38" s="204"/>
      <c r="V38" s="252"/>
      <c r="W38" s="252"/>
      <c r="X38" s="252"/>
      <c r="Y38" s="252"/>
      <c r="Z38" s="252"/>
    </row>
    <row r="39" spans="1:26" s="272" customFormat="1" ht="20.100000000000001" customHeight="1" x14ac:dyDescent="0.2">
      <c r="A39" s="449">
        <v>4</v>
      </c>
      <c r="B39" s="450"/>
      <c r="C39" s="451" t="str">
        <f t="shared" si="7"/>
        <v/>
      </c>
      <c r="D39" s="452">
        <f t="shared" si="8"/>
        <v>2</v>
      </c>
      <c r="E39" s="452">
        <f t="shared" si="9"/>
        <v>1</v>
      </c>
      <c r="F39" s="452">
        <f t="shared" si="10"/>
        <v>2</v>
      </c>
      <c r="G39" s="452">
        <f t="shared" si="11"/>
        <v>8</v>
      </c>
      <c r="H39" s="453" t="str">
        <f t="shared" si="12"/>
        <v>2.1.2.8</v>
      </c>
      <c r="I39" s="454"/>
      <c r="J39" s="455" t="str">
        <f t="shared" si="13"/>
        <v>IK I - 2.1.2.8</v>
      </c>
      <c r="K39" s="234" t="s">
        <v>432</v>
      </c>
      <c r="L39" s="235" t="s">
        <v>10</v>
      </c>
      <c r="M39" s="236" t="s">
        <v>433</v>
      </c>
      <c r="N39" s="456"/>
      <c r="O39" s="461">
        <v>10</v>
      </c>
      <c r="P39" s="199"/>
      <c r="Q39" s="458" t="s">
        <v>416</v>
      </c>
      <c r="R39" s="201"/>
      <c r="S39" s="202" t="str">
        <f t="shared" si="14"/>
        <v/>
      </c>
      <c r="T39" s="203" t="str">
        <f t="shared" si="15"/>
        <v/>
      </c>
      <c r="U39" s="204"/>
      <c r="V39" s="252"/>
      <c r="W39" s="252"/>
      <c r="X39" s="252"/>
      <c r="Y39" s="252"/>
      <c r="Z39" s="252"/>
    </row>
    <row r="40" spans="1:26" s="272" customFormat="1" ht="20.100000000000001" customHeight="1" x14ac:dyDescent="0.2">
      <c r="A40" s="449">
        <v>4</v>
      </c>
      <c r="B40" s="450"/>
      <c r="C40" s="451" t="str">
        <f t="shared" si="7"/>
        <v/>
      </c>
      <c r="D40" s="452">
        <f t="shared" si="8"/>
        <v>2</v>
      </c>
      <c r="E40" s="452">
        <f t="shared" si="9"/>
        <v>1</v>
      </c>
      <c r="F40" s="452">
        <f t="shared" si="10"/>
        <v>2</v>
      </c>
      <c r="G40" s="452">
        <f t="shared" si="11"/>
        <v>9</v>
      </c>
      <c r="H40" s="453" t="str">
        <f t="shared" si="12"/>
        <v>2.1.2.9</v>
      </c>
      <c r="I40" s="454"/>
      <c r="J40" s="455" t="str">
        <f t="shared" si="13"/>
        <v>IK I - 2.1.2.9</v>
      </c>
      <c r="K40" s="234" t="s">
        <v>434</v>
      </c>
      <c r="L40" s="235" t="s">
        <v>10</v>
      </c>
      <c r="M40" s="236" t="s">
        <v>435</v>
      </c>
      <c r="N40" s="456"/>
      <c r="O40" s="457">
        <v>10</v>
      </c>
      <c r="P40" s="199"/>
      <c r="Q40" s="458" t="s">
        <v>416</v>
      </c>
      <c r="R40" s="201"/>
      <c r="S40" s="202" t="str">
        <f t="shared" si="14"/>
        <v/>
      </c>
      <c r="T40" s="203" t="str">
        <f t="shared" si="15"/>
        <v/>
      </c>
      <c r="U40" s="204"/>
      <c r="V40" s="252"/>
      <c r="W40" s="252"/>
      <c r="X40" s="252"/>
      <c r="Y40" s="252"/>
      <c r="Z40" s="252"/>
    </row>
    <row r="41" spans="1:26" s="272" customFormat="1" ht="20.100000000000001" customHeight="1" x14ac:dyDescent="0.2">
      <c r="A41" s="449">
        <v>4</v>
      </c>
      <c r="B41" s="450"/>
      <c r="C41" s="451" t="str">
        <f t="shared" si="7"/>
        <v/>
      </c>
      <c r="D41" s="452">
        <f t="shared" si="8"/>
        <v>2</v>
      </c>
      <c r="E41" s="452">
        <f t="shared" si="9"/>
        <v>1</v>
      </c>
      <c r="F41" s="452">
        <f t="shared" si="10"/>
        <v>2</v>
      </c>
      <c r="G41" s="452">
        <f t="shared" si="11"/>
        <v>10</v>
      </c>
      <c r="H41" s="453" t="str">
        <f t="shared" si="12"/>
        <v>2.1.2.10</v>
      </c>
      <c r="I41" s="454"/>
      <c r="J41" s="455" t="str">
        <f t="shared" si="13"/>
        <v>IK I - 2.1.2.10</v>
      </c>
      <c r="K41" s="237" t="s">
        <v>514</v>
      </c>
      <c r="L41" s="235" t="s">
        <v>10</v>
      </c>
      <c r="M41" s="236" t="s">
        <v>515</v>
      </c>
      <c r="N41" s="456"/>
      <c r="O41" s="461">
        <v>10</v>
      </c>
      <c r="P41" s="199"/>
      <c r="Q41" s="458" t="s">
        <v>416</v>
      </c>
      <c r="R41" s="201"/>
      <c r="S41" s="202" t="str">
        <f t="shared" si="14"/>
        <v/>
      </c>
      <c r="T41" s="203" t="str">
        <f t="shared" si="15"/>
        <v/>
      </c>
      <c r="U41" s="204"/>
      <c r="V41" s="252"/>
      <c r="W41" s="252"/>
      <c r="X41" s="252"/>
      <c r="Y41" s="252"/>
      <c r="Z41" s="252"/>
    </row>
    <row r="42" spans="1:26" s="272" customFormat="1" ht="20.100000000000001" customHeight="1" x14ac:dyDescent="0.2">
      <c r="A42" s="449">
        <v>4</v>
      </c>
      <c r="B42" s="450"/>
      <c r="C42" s="451" t="str">
        <f t="shared" si="7"/>
        <v/>
      </c>
      <c r="D42" s="452">
        <f t="shared" si="8"/>
        <v>2</v>
      </c>
      <c r="E42" s="452">
        <f t="shared" si="9"/>
        <v>1</v>
      </c>
      <c r="F42" s="452">
        <f t="shared" si="10"/>
        <v>2</v>
      </c>
      <c r="G42" s="452">
        <f t="shared" si="11"/>
        <v>11</v>
      </c>
      <c r="H42" s="453" t="str">
        <f t="shared" si="12"/>
        <v>2.1.2.11</v>
      </c>
      <c r="I42" s="454"/>
      <c r="J42" s="455" t="str">
        <f t="shared" si="13"/>
        <v>IK I - 2.1.2.11</v>
      </c>
      <c r="K42" s="234" t="s">
        <v>436</v>
      </c>
      <c r="L42" s="235" t="s">
        <v>10</v>
      </c>
      <c r="M42" s="236" t="s">
        <v>437</v>
      </c>
      <c r="N42" s="456"/>
      <c r="O42" s="457">
        <v>10</v>
      </c>
      <c r="P42" s="199"/>
      <c r="Q42" s="458" t="s">
        <v>416</v>
      </c>
      <c r="R42" s="201"/>
      <c r="S42" s="202" t="str">
        <f t="shared" si="14"/>
        <v/>
      </c>
      <c r="T42" s="203" t="str">
        <f t="shared" si="15"/>
        <v/>
      </c>
      <c r="U42" s="204"/>
      <c r="V42" s="252"/>
      <c r="W42" s="252"/>
      <c r="X42" s="252"/>
      <c r="Y42" s="252"/>
      <c r="Z42" s="252"/>
    </row>
    <row r="43" spans="1:26" s="272" customFormat="1" ht="20.100000000000001" customHeight="1" x14ac:dyDescent="0.2">
      <c r="A43" s="449">
        <v>4</v>
      </c>
      <c r="B43" s="450"/>
      <c r="C43" s="451" t="str">
        <f t="shared" si="7"/>
        <v/>
      </c>
      <c r="D43" s="452">
        <f t="shared" si="8"/>
        <v>2</v>
      </c>
      <c r="E43" s="452">
        <f t="shared" si="9"/>
        <v>1</v>
      </c>
      <c r="F43" s="452">
        <f t="shared" si="10"/>
        <v>2</v>
      </c>
      <c r="G43" s="452">
        <f t="shared" si="11"/>
        <v>12</v>
      </c>
      <c r="H43" s="453" t="str">
        <f t="shared" si="12"/>
        <v>2.1.2.12</v>
      </c>
      <c r="I43" s="454"/>
      <c r="J43" s="455" t="str">
        <f t="shared" si="13"/>
        <v>IK I - 2.1.2.12</v>
      </c>
      <c r="K43" s="234" t="s">
        <v>438</v>
      </c>
      <c r="L43" s="235" t="s">
        <v>10</v>
      </c>
      <c r="M43" s="236" t="s">
        <v>439</v>
      </c>
      <c r="N43" s="456"/>
      <c r="O43" s="461">
        <v>10</v>
      </c>
      <c r="P43" s="199"/>
      <c r="Q43" s="458" t="s">
        <v>416</v>
      </c>
      <c r="R43" s="201"/>
      <c r="S43" s="202" t="str">
        <f t="shared" si="14"/>
        <v/>
      </c>
      <c r="T43" s="203" t="str">
        <f t="shared" si="15"/>
        <v/>
      </c>
      <c r="U43" s="204"/>
      <c r="V43" s="252"/>
      <c r="W43" s="252"/>
      <c r="X43" s="252"/>
      <c r="Y43" s="252"/>
      <c r="Z43" s="252"/>
    </row>
    <row r="44" spans="1:26" s="272" customFormat="1" ht="20.100000000000001" customHeight="1" x14ac:dyDescent="0.2">
      <c r="A44" s="449">
        <v>4</v>
      </c>
      <c r="B44" s="450"/>
      <c r="C44" s="451" t="str">
        <f t="shared" si="7"/>
        <v/>
      </c>
      <c r="D44" s="452">
        <f t="shared" si="8"/>
        <v>2</v>
      </c>
      <c r="E44" s="452">
        <f t="shared" si="9"/>
        <v>1</v>
      </c>
      <c r="F44" s="452">
        <f t="shared" si="10"/>
        <v>2</v>
      </c>
      <c r="G44" s="452">
        <f t="shared" si="11"/>
        <v>13</v>
      </c>
      <c r="H44" s="453" t="str">
        <f t="shared" si="12"/>
        <v>2.1.2.13</v>
      </c>
      <c r="I44" s="454"/>
      <c r="J44" s="455" t="str">
        <f t="shared" si="13"/>
        <v>IK I - 2.1.2.13</v>
      </c>
      <c r="K44" s="234" t="s">
        <v>442</v>
      </c>
      <c r="L44" s="235" t="s">
        <v>10</v>
      </c>
      <c r="M44" s="236" t="s">
        <v>443</v>
      </c>
      <c r="N44" s="456"/>
      <c r="O44" s="461">
        <v>10</v>
      </c>
      <c r="P44" s="199"/>
      <c r="Q44" s="458" t="s">
        <v>416</v>
      </c>
      <c r="R44" s="201"/>
      <c r="S44" s="202" t="str">
        <f t="shared" si="14"/>
        <v/>
      </c>
      <c r="T44" s="203" t="str">
        <f t="shared" si="15"/>
        <v/>
      </c>
      <c r="U44" s="204"/>
      <c r="V44" s="252"/>
      <c r="W44" s="252"/>
      <c r="X44" s="252"/>
      <c r="Y44" s="252"/>
      <c r="Z44" s="252"/>
    </row>
    <row r="45" spans="1:26" s="272" customFormat="1" ht="20.100000000000001" customHeight="1" x14ac:dyDescent="0.2">
      <c r="A45" s="449">
        <v>4</v>
      </c>
      <c r="B45" s="450"/>
      <c r="C45" s="451" t="str">
        <f t="shared" si="7"/>
        <v/>
      </c>
      <c r="D45" s="452">
        <f t="shared" si="8"/>
        <v>2</v>
      </c>
      <c r="E45" s="452">
        <f t="shared" si="9"/>
        <v>1</v>
      </c>
      <c r="F45" s="452">
        <f t="shared" si="10"/>
        <v>2</v>
      </c>
      <c r="G45" s="452">
        <f t="shared" si="11"/>
        <v>14</v>
      </c>
      <c r="H45" s="453" t="str">
        <f t="shared" si="12"/>
        <v>2.1.2.14</v>
      </c>
      <c r="I45" s="454"/>
      <c r="J45" s="455" t="str">
        <f t="shared" si="13"/>
        <v>IK I - 2.1.2.14</v>
      </c>
      <c r="K45" s="234" t="s">
        <v>444</v>
      </c>
      <c r="L45" s="235" t="s">
        <v>10</v>
      </c>
      <c r="M45" s="236" t="s">
        <v>445</v>
      </c>
      <c r="N45" s="456"/>
      <c r="O45" s="457">
        <v>10</v>
      </c>
      <c r="P45" s="199"/>
      <c r="Q45" s="458" t="s">
        <v>416</v>
      </c>
      <c r="R45" s="201"/>
      <c r="S45" s="202" t="str">
        <f t="shared" si="14"/>
        <v/>
      </c>
      <c r="T45" s="203" t="str">
        <f t="shared" si="15"/>
        <v/>
      </c>
      <c r="U45" s="204"/>
      <c r="V45" s="252"/>
      <c r="W45" s="252"/>
      <c r="X45" s="252"/>
      <c r="Y45" s="252"/>
      <c r="Z45" s="252"/>
    </row>
    <row r="46" spans="1:26" s="272" customFormat="1" ht="20.100000000000001" customHeight="1" x14ac:dyDescent="0.2">
      <c r="A46" s="449">
        <v>4</v>
      </c>
      <c r="B46" s="450"/>
      <c r="C46" s="451" t="str">
        <f t="shared" si="7"/>
        <v/>
      </c>
      <c r="D46" s="452">
        <f t="shared" si="8"/>
        <v>2</v>
      </c>
      <c r="E46" s="452">
        <f t="shared" si="9"/>
        <v>1</v>
      </c>
      <c r="F46" s="452">
        <f t="shared" si="10"/>
        <v>2</v>
      </c>
      <c r="G46" s="452">
        <f t="shared" si="11"/>
        <v>15</v>
      </c>
      <c r="H46" s="453" t="str">
        <f t="shared" si="12"/>
        <v>2.1.2.15</v>
      </c>
      <c r="I46" s="454"/>
      <c r="J46" s="455" t="str">
        <f t="shared" si="13"/>
        <v>IK I - 2.1.2.15</v>
      </c>
      <c r="K46" s="234" t="s">
        <v>446</v>
      </c>
      <c r="L46" s="235" t="s">
        <v>10</v>
      </c>
      <c r="M46" s="236" t="s">
        <v>447</v>
      </c>
      <c r="N46" s="456"/>
      <c r="O46" s="461">
        <v>10</v>
      </c>
      <c r="P46" s="199"/>
      <c r="Q46" s="458" t="s">
        <v>416</v>
      </c>
      <c r="R46" s="201"/>
      <c r="S46" s="202" t="str">
        <f t="shared" si="14"/>
        <v/>
      </c>
      <c r="T46" s="203" t="str">
        <f t="shared" si="15"/>
        <v/>
      </c>
      <c r="U46" s="204"/>
      <c r="V46" s="252"/>
      <c r="W46" s="252"/>
      <c r="X46" s="252"/>
      <c r="Y46" s="252"/>
      <c r="Z46" s="252"/>
    </row>
    <row r="47" spans="1:26" s="272" customFormat="1" ht="20.100000000000001" customHeight="1" x14ac:dyDescent="0.2">
      <c r="A47" s="449">
        <v>4</v>
      </c>
      <c r="B47" s="450"/>
      <c r="C47" s="451" t="str">
        <f t="shared" si="7"/>
        <v/>
      </c>
      <c r="D47" s="452">
        <f t="shared" si="8"/>
        <v>2</v>
      </c>
      <c r="E47" s="452">
        <f t="shared" si="9"/>
        <v>1</v>
      </c>
      <c r="F47" s="452">
        <f t="shared" si="10"/>
        <v>2</v>
      </c>
      <c r="G47" s="452">
        <f t="shared" si="11"/>
        <v>16</v>
      </c>
      <c r="H47" s="453" t="str">
        <f t="shared" si="12"/>
        <v>2.1.2.16</v>
      </c>
      <c r="I47" s="454"/>
      <c r="J47" s="455" t="str">
        <f t="shared" si="13"/>
        <v>IK I - 2.1.2.16</v>
      </c>
      <c r="K47" s="234" t="s">
        <v>448</v>
      </c>
      <c r="L47" s="235" t="s">
        <v>10</v>
      </c>
      <c r="M47" s="236" t="s">
        <v>449</v>
      </c>
      <c r="N47" s="456"/>
      <c r="O47" s="457">
        <v>10</v>
      </c>
      <c r="P47" s="199"/>
      <c r="Q47" s="458" t="s">
        <v>416</v>
      </c>
      <c r="R47" s="201"/>
      <c r="S47" s="202" t="str">
        <f t="shared" si="14"/>
        <v/>
      </c>
      <c r="T47" s="203" t="str">
        <f t="shared" si="15"/>
        <v/>
      </c>
      <c r="U47" s="204"/>
      <c r="V47" s="252"/>
      <c r="W47" s="252"/>
      <c r="X47" s="252"/>
      <c r="Y47" s="252"/>
      <c r="Z47" s="252"/>
    </row>
    <row r="48" spans="1:26" s="272" customFormat="1" ht="28.5" x14ac:dyDescent="0.2">
      <c r="A48" s="449">
        <v>4</v>
      </c>
      <c r="B48" s="450"/>
      <c r="C48" s="451" t="str">
        <f t="shared" si="7"/>
        <v/>
      </c>
      <c r="D48" s="452">
        <f t="shared" si="8"/>
        <v>2</v>
      </c>
      <c r="E48" s="452">
        <f t="shared" si="9"/>
        <v>1</v>
      </c>
      <c r="F48" s="452">
        <f t="shared" si="10"/>
        <v>2</v>
      </c>
      <c r="G48" s="452">
        <f t="shared" si="11"/>
        <v>17</v>
      </c>
      <c r="H48" s="453" t="str">
        <f t="shared" si="12"/>
        <v>2.1.2.17</v>
      </c>
      <c r="I48" s="454"/>
      <c r="J48" s="455" t="str">
        <f t="shared" si="13"/>
        <v>IK I - 2.1.2.17</v>
      </c>
      <c r="K48" s="234" t="s">
        <v>453</v>
      </c>
      <c r="L48" s="235" t="s">
        <v>10</v>
      </c>
      <c r="M48" s="236" t="s">
        <v>454</v>
      </c>
      <c r="N48" s="456"/>
      <c r="O48" s="457">
        <v>9</v>
      </c>
      <c r="P48" s="199"/>
      <c r="Q48" s="458" t="s">
        <v>416</v>
      </c>
      <c r="R48" s="201"/>
      <c r="S48" s="202" t="str">
        <f t="shared" si="14"/>
        <v/>
      </c>
      <c r="T48" s="203" t="str">
        <f t="shared" si="15"/>
        <v/>
      </c>
      <c r="U48" s="204"/>
      <c r="V48" s="252"/>
      <c r="W48" s="252"/>
      <c r="X48" s="252"/>
      <c r="Y48" s="252"/>
      <c r="Z48" s="252"/>
    </row>
    <row r="49" spans="1:26" s="272" customFormat="1" ht="18" x14ac:dyDescent="0.2">
      <c r="A49" s="449">
        <v>4</v>
      </c>
      <c r="B49" s="450"/>
      <c r="C49" s="451" t="str">
        <f t="shared" si="7"/>
        <v/>
      </c>
      <c r="D49" s="452">
        <f t="shared" si="8"/>
        <v>2</v>
      </c>
      <c r="E49" s="452">
        <f t="shared" si="9"/>
        <v>1</v>
      </c>
      <c r="F49" s="452">
        <f t="shared" si="10"/>
        <v>2</v>
      </c>
      <c r="G49" s="452">
        <f t="shared" si="11"/>
        <v>18</v>
      </c>
      <c r="H49" s="453" t="str">
        <f t="shared" si="12"/>
        <v>2.1.2.18</v>
      </c>
      <c r="I49" s="454"/>
      <c r="J49" s="455" t="str">
        <f t="shared" si="13"/>
        <v>IK I - 2.1.2.18</v>
      </c>
      <c r="K49" s="234" t="s">
        <v>455</v>
      </c>
      <c r="L49" s="235" t="s">
        <v>10</v>
      </c>
      <c r="M49" s="236" t="s">
        <v>456</v>
      </c>
      <c r="N49" s="456"/>
      <c r="O49" s="457">
        <v>9</v>
      </c>
      <c r="P49" s="199"/>
      <c r="Q49" s="458" t="s">
        <v>416</v>
      </c>
      <c r="R49" s="201"/>
      <c r="S49" s="202" t="str">
        <f t="shared" si="14"/>
        <v/>
      </c>
      <c r="T49" s="203" t="str">
        <f t="shared" si="15"/>
        <v/>
      </c>
      <c r="U49" s="204"/>
      <c r="V49" s="252"/>
      <c r="W49" s="252"/>
      <c r="X49" s="252"/>
      <c r="Y49" s="252"/>
      <c r="Z49" s="252"/>
    </row>
    <row r="50" spans="1:26" s="272" customFormat="1" ht="18" x14ac:dyDescent="0.2">
      <c r="A50" s="449">
        <v>4</v>
      </c>
      <c r="B50" s="450"/>
      <c r="C50" s="451" t="str">
        <f t="shared" si="7"/>
        <v/>
      </c>
      <c r="D50" s="452">
        <f t="shared" si="8"/>
        <v>2</v>
      </c>
      <c r="E50" s="452">
        <f t="shared" si="9"/>
        <v>1</v>
      </c>
      <c r="F50" s="452">
        <f t="shared" si="10"/>
        <v>2</v>
      </c>
      <c r="G50" s="452">
        <f t="shared" si="11"/>
        <v>19</v>
      </c>
      <c r="H50" s="453" t="str">
        <f t="shared" si="12"/>
        <v>2.1.2.19</v>
      </c>
      <c r="I50" s="454"/>
      <c r="J50" s="455" t="str">
        <f t="shared" si="13"/>
        <v>IK I - 2.1.2.19</v>
      </c>
      <c r="K50" s="234" t="s">
        <v>516</v>
      </c>
      <c r="L50" s="235" t="s">
        <v>10</v>
      </c>
      <c r="M50" s="236" t="s">
        <v>454</v>
      </c>
      <c r="N50" s="456"/>
      <c r="O50" s="457">
        <v>1</v>
      </c>
      <c r="P50" s="199"/>
      <c r="Q50" s="458" t="s">
        <v>416</v>
      </c>
      <c r="R50" s="201"/>
      <c r="S50" s="202" t="str">
        <f t="shared" si="14"/>
        <v/>
      </c>
      <c r="T50" s="203" t="str">
        <f t="shared" si="15"/>
        <v/>
      </c>
      <c r="U50" s="204"/>
      <c r="V50" s="252"/>
      <c r="W50" s="252"/>
      <c r="X50" s="252"/>
      <c r="Y50" s="252"/>
      <c r="Z50" s="252"/>
    </row>
    <row r="51" spans="1:26" s="272" customFormat="1" ht="18" x14ac:dyDescent="0.2">
      <c r="A51" s="449">
        <v>4</v>
      </c>
      <c r="B51" s="450"/>
      <c r="C51" s="451" t="str">
        <f t="shared" si="7"/>
        <v/>
      </c>
      <c r="D51" s="452">
        <f t="shared" si="8"/>
        <v>2</v>
      </c>
      <c r="E51" s="452">
        <f t="shared" si="9"/>
        <v>1</v>
      </c>
      <c r="F51" s="452">
        <f t="shared" si="10"/>
        <v>2</v>
      </c>
      <c r="G51" s="452">
        <f t="shared" si="11"/>
        <v>20</v>
      </c>
      <c r="H51" s="453" t="str">
        <f t="shared" si="12"/>
        <v>2.1.2.20</v>
      </c>
      <c r="I51" s="454"/>
      <c r="J51" s="455" t="str">
        <f t="shared" si="13"/>
        <v>IK I - 2.1.2.20</v>
      </c>
      <c r="K51" s="234" t="s">
        <v>461</v>
      </c>
      <c r="L51" s="235" t="s">
        <v>10</v>
      </c>
      <c r="M51" s="236" t="s">
        <v>462</v>
      </c>
      <c r="N51" s="456"/>
      <c r="O51" s="457">
        <v>10</v>
      </c>
      <c r="P51" s="199"/>
      <c r="Q51" s="458" t="s">
        <v>416</v>
      </c>
      <c r="R51" s="201"/>
      <c r="S51" s="202" t="str">
        <f t="shared" si="14"/>
        <v/>
      </c>
      <c r="T51" s="203" t="str">
        <f t="shared" si="15"/>
        <v/>
      </c>
      <c r="U51" s="204"/>
      <c r="V51" s="252"/>
      <c r="W51" s="252"/>
      <c r="X51" s="252"/>
      <c r="Y51" s="252"/>
      <c r="Z51" s="252"/>
    </row>
    <row r="52" spans="1:26" s="272" customFormat="1" ht="20.100000000000001" customHeight="1" x14ac:dyDescent="0.2">
      <c r="A52" s="449">
        <v>2</v>
      </c>
      <c r="B52" s="450"/>
      <c r="C52" s="451" t="str">
        <f t="shared" si="7"/>
        <v>Ü</v>
      </c>
      <c r="D52" s="452">
        <f t="shared" si="8"/>
        <v>2</v>
      </c>
      <c r="E52" s="452">
        <f t="shared" si="9"/>
        <v>2</v>
      </c>
      <c r="F52" s="452">
        <f t="shared" si="10"/>
        <v>0</v>
      </c>
      <c r="G52" s="452">
        <f t="shared" si="11"/>
        <v>0</v>
      </c>
      <c r="H52" s="453" t="str">
        <f t="shared" si="12"/>
        <v>2.2</v>
      </c>
      <c r="I52" s="454"/>
      <c r="J52" s="455" t="str">
        <f t="shared" si="13"/>
        <v>IK I - 2.2</v>
      </c>
      <c r="K52" s="234" t="s">
        <v>517</v>
      </c>
      <c r="L52" s="235"/>
      <c r="M52" s="236"/>
      <c r="N52" s="456"/>
      <c r="O52" s="457"/>
      <c r="P52" s="199"/>
      <c r="Q52" s="458"/>
      <c r="R52" s="201"/>
      <c r="S52" s="202" t="str">
        <f t="shared" si="14"/>
        <v/>
      </c>
      <c r="T52" s="203" t="str">
        <f t="shared" si="15"/>
        <v/>
      </c>
      <c r="U52" s="204"/>
      <c r="V52" s="252"/>
      <c r="W52" s="252"/>
      <c r="X52" s="252"/>
      <c r="Y52" s="252"/>
      <c r="Z52" s="252"/>
    </row>
    <row r="53" spans="1:26" s="272" customFormat="1" ht="20.100000000000001" customHeight="1" x14ac:dyDescent="0.2">
      <c r="A53" s="449">
        <v>3</v>
      </c>
      <c r="B53" s="450"/>
      <c r="C53" s="451" t="str">
        <f t="shared" si="7"/>
        <v>Ü</v>
      </c>
      <c r="D53" s="452">
        <f t="shared" si="8"/>
        <v>2</v>
      </c>
      <c r="E53" s="452">
        <f t="shared" si="9"/>
        <v>2</v>
      </c>
      <c r="F53" s="452">
        <f t="shared" si="10"/>
        <v>1</v>
      </c>
      <c r="G53" s="452">
        <f t="shared" si="11"/>
        <v>0</v>
      </c>
      <c r="H53" s="453" t="str">
        <f t="shared" si="12"/>
        <v>2.2.1</v>
      </c>
      <c r="I53" s="454"/>
      <c r="J53" s="455" t="str">
        <f t="shared" si="13"/>
        <v>IK I - 2.2.1</v>
      </c>
      <c r="K53" s="234" t="s">
        <v>518</v>
      </c>
      <c r="L53" s="235"/>
      <c r="M53" s="236"/>
      <c r="N53" s="456"/>
      <c r="O53" s="457"/>
      <c r="P53" s="199"/>
      <c r="Q53" s="458"/>
      <c r="R53" s="201"/>
      <c r="S53" s="202" t="str">
        <f t="shared" si="14"/>
        <v/>
      </c>
      <c r="T53" s="203" t="str">
        <f t="shared" si="15"/>
        <v/>
      </c>
      <c r="U53" s="204"/>
      <c r="V53" s="252"/>
      <c r="W53" s="252"/>
      <c r="X53" s="252"/>
      <c r="Y53" s="252"/>
      <c r="Z53" s="252"/>
    </row>
    <row r="54" spans="1:26" s="272" customFormat="1" ht="20.100000000000001" customHeight="1" x14ac:dyDescent="0.2">
      <c r="A54" s="449">
        <v>4</v>
      </c>
      <c r="B54" s="450"/>
      <c r="C54" s="451" t="str">
        <f t="shared" si="7"/>
        <v/>
      </c>
      <c r="D54" s="452">
        <f t="shared" si="8"/>
        <v>2</v>
      </c>
      <c r="E54" s="452">
        <f t="shared" si="9"/>
        <v>2</v>
      </c>
      <c r="F54" s="452">
        <f t="shared" si="10"/>
        <v>1</v>
      </c>
      <c r="G54" s="452">
        <f t="shared" si="11"/>
        <v>1</v>
      </c>
      <c r="H54" s="453" t="str">
        <f t="shared" si="12"/>
        <v>2.2.1.1</v>
      </c>
      <c r="I54" s="454"/>
      <c r="J54" s="455" t="str">
        <f t="shared" si="13"/>
        <v>IK I - 2.2.1.1</v>
      </c>
      <c r="K54" s="234" t="s">
        <v>519</v>
      </c>
      <c r="L54" s="235"/>
      <c r="M54" s="236" t="s">
        <v>482</v>
      </c>
      <c r="N54" s="456"/>
      <c r="O54" s="457">
        <v>5</v>
      </c>
      <c r="P54" s="199"/>
      <c r="Q54" s="458" t="s">
        <v>387</v>
      </c>
      <c r="R54" s="201"/>
      <c r="S54" s="202" t="str">
        <f t="shared" si="14"/>
        <v/>
      </c>
      <c r="T54" s="203" t="str">
        <f t="shared" si="15"/>
        <v/>
      </c>
      <c r="U54" s="204"/>
      <c r="V54" s="252"/>
      <c r="W54" s="252"/>
      <c r="X54" s="252"/>
      <c r="Y54" s="252"/>
      <c r="Z54" s="252"/>
    </row>
    <row r="55" spans="1:26" s="272" customFormat="1" ht="20.100000000000001" customHeight="1" x14ac:dyDescent="0.2">
      <c r="A55" s="449">
        <v>4</v>
      </c>
      <c r="B55" s="450"/>
      <c r="C55" s="451" t="str">
        <f t="shared" si="7"/>
        <v/>
      </c>
      <c r="D55" s="452">
        <f t="shared" si="8"/>
        <v>2</v>
      </c>
      <c r="E55" s="452">
        <f t="shared" si="9"/>
        <v>2</v>
      </c>
      <c r="F55" s="452">
        <f t="shared" si="10"/>
        <v>1</v>
      </c>
      <c r="G55" s="452">
        <f t="shared" si="11"/>
        <v>2</v>
      </c>
      <c r="H55" s="453" t="str">
        <f t="shared" si="12"/>
        <v>2.2.1.2</v>
      </c>
      <c r="I55" s="454"/>
      <c r="J55" s="455" t="str">
        <f t="shared" si="13"/>
        <v>IK I - 2.2.1.2</v>
      </c>
      <c r="K55" s="234" t="s">
        <v>520</v>
      </c>
      <c r="L55" s="235" t="s">
        <v>10</v>
      </c>
      <c r="M55" s="236" t="s">
        <v>482</v>
      </c>
      <c r="N55" s="456"/>
      <c r="O55" s="457">
        <v>2</v>
      </c>
      <c r="P55" s="199"/>
      <c r="Q55" s="458" t="s">
        <v>387</v>
      </c>
      <c r="R55" s="201"/>
      <c r="S55" s="202" t="str">
        <f t="shared" si="14"/>
        <v/>
      </c>
      <c r="T55" s="203" t="str">
        <f t="shared" si="15"/>
        <v/>
      </c>
      <c r="U55" s="204"/>
      <c r="V55" s="252"/>
      <c r="W55" s="252"/>
      <c r="X55" s="252"/>
      <c r="Y55" s="252"/>
      <c r="Z55" s="252"/>
    </row>
    <row r="56" spans="1:26" s="272" customFormat="1" ht="20.100000000000001" customHeight="1" x14ac:dyDescent="0.2">
      <c r="A56" s="449">
        <v>4</v>
      </c>
      <c r="B56" s="450"/>
      <c r="C56" s="451" t="str">
        <f t="shared" si="7"/>
        <v/>
      </c>
      <c r="D56" s="452">
        <f t="shared" si="8"/>
        <v>2</v>
      </c>
      <c r="E56" s="452">
        <f t="shared" si="9"/>
        <v>2</v>
      </c>
      <c r="F56" s="452">
        <f t="shared" si="10"/>
        <v>1</v>
      </c>
      <c r="G56" s="452">
        <f t="shared" si="11"/>
        <v>3</v>
      </c>
      <c r="H56" s="453" t="str">
        <f t="shared" si="12"/>
        <v>2.2.1.3</v>
      </c>
      <c r="I56" s="454"/>
      <c r="J56" s="455" t="str">
        <f t="shared" si="13"/>
        <v>IK I - 2.2.1.3</v>
      </c>
      <c r="K56" s="234" t="s">
        <v>521</v>
      </c>
      <c r="L56" s="235"/>
      <c r="M56" s="236" t="s">
        <v>482</v>
      </c>
      <c r="N56" s="456"/>
      <c r="O56" s="457">
        <v>5</v>
      </c>
      <c r="P56" s="199"/>
      <c r="Q56" s="458" t="s">
        <v>416</v>
      </c>
      <c r="R56" s="201"/>
      <c r="S56" s="202" t="str">
        <f t="shared" si="14"/>
        <v/>
      </c>
      <c r="T56" s="203" t="str">
        <f t="shared" si="15"/>
        <v/>
      </c>
      <c r="U56" s="204"/>
      <c r="V56" s="252"/>
      <c r="W56" s="252"/>
      <c r="X56" s="252"/>
      <c r="Y56" s="252"/>
      <c r="Z56" s="252"/>
    </row>
    <row r="57" spans="1:26" s="272" customFormat="1" ht="20.100000000000001" customHeight="1" x14ac:dyDescent="0.2">
      <c r="A57" s="449">
        <v>4</v>
      </c>
      <c r="B57" s="450"/>
      <c r="C57" s="451" t="str">
        <f t="shared" si="7"/>
        <v/>
      </c>
      <c r="D57" s="452">
        <f t="shared" si="8"/>
        <v>2</v>
      </c>
      <c r="E57" s="452">
        <f t="shared" si="9"/>
        <v>2</v>
      </c>
      <c r="F57" s="452">
        <f t="shared" si="10"/>
        <v>1</v>
      </c>
      <c r="G57" s="452">
        <f t="shared" si="11"/>
        <v>4</v>
      </c>
      <c r="H57" s="453" t="str">
        <f t="shared" si="12"/>
        <v>2.2.1.4</v>
      </c>
      <c r="I57" s="454"/>
      <c r="J57" s="455" t="str">
        <f t="shared" si="13"/>
        <v>IK I - 2.2.1.4</v>
      </c>
      <c r="K57" s="234" t="s">
        <v>522</v>
      </c>
      <c r="L57" s="235" t="s">
        <v>10</v>
      </c>
      <c r="M57" s="236" t="s">
        <v>482</v>
      </c>
      <c r="N57" s="456"/>
      <c r="O57" s="457">
        <v>2</v>
      </c>
      <c r="P57" s="199"/>
      <c r="Q57" s="458" t="s">
        <v>416</v>
      </c>
      <c r="R57" s="201"/>
      <c r="S57" s="202" t="str">
        <f t="shared" si="14"/>
        <v/>
      </c>
      <c r="T57" s="203" t="str">
        <f t="shared" si="15"/>
        <v/>
      </c>
      <c r="U57" s="204"/>
      <c r="V57" s="252"/>
      <c r="W57" s="252"/>
      <c r="X57" s="252"/>
      <c r="Y57" s="252"/>
      <c r="Z57" s="252"/>
    </row>
    <row r="58" spans="1:26" s="272" customFormat="1" ht="20.100000000000001" customHeight="1" x14ac:dyDescent="0.2">
      <c r="A58" s="449">
        <v>3</v>
      </c>
      <c r="B58" s="450"/>
      <c r="C58" s="451" t="str">
        <f t="shared" si="7"/>
        <v>Ü</v>
      </c>
      <c r="D58" s="452">
        <f t="shared" si="8"/>
        <v>2</v>
      </c>
      <c r="E58" s="452">
        <f t="shared" si="9"/>
        <v>2</v>
      </c>
      <c r="F58" s="452">
        <f t="shared" si="10"/>
        <v>2</v>
      </c>
      <c r="G58" s="452">
        <f t="shared" si="11"/>
        <v>0</v>
      </c>
      <c r="H58" s="453" t="str">
        <f t="shared" si="12"/>
        <v>2.2.2</v>
      </c>
      <c r="I58" s="454"/>
      <c r="J58" s="455" t="str">
        <f t="shared" si="13"/>
        <v>IK I - 2.2.2</v>
      </c>
      <c r="K58" s="234" t="s">
        <v>523</v>
      </c>
      <c r="L58" s="235"/>
      <c r="M58" s="236"/>
      <c r="N58" s="456"/>
      <c r="O58" s="457"/>
      <c r="P58" s="199"/>
      <c r="Q58" s="458"/>
      <c r="R58" s="201"/>
      <c r="S58" s="202" t="str">
        <f t="shared" si="14"/>
        <v/>
      </c>
      <c r="T58" s="203" t="str">
        <f t="shared" si="15"/>
        <v/>
      </c>
      <c r="U58" s="204"/>
      <c r="V58" s="252"/>
      <c r="W58" s="252"/>
      <c r="X58" s="252"/>
      <c r="Y58" s="252"/>
      <c r="Z58" s="252"/>
    </row>
    <row r="59" spans="1:26" s="272" customFormat="1" ht="20.100000000000001" customHeight="1" x14ac:dyDescent="0.2">
      <c r="A59" s="449">
        <v>4</v>
      </c>
      <c r="B59" s="450"/>
      <c r="C59" s="451" t="str">
        <f t="shared" si="7"/>
        <v/>
      </c>
      <c r="D59" s="452">
        <f t="shared" si="8"/>
        <v>2</v>
      </c>
      <c r="E59" s="452">
        <f t="shared" si="9"/>
        <v>2</v>
      </c>
      <c r="F59" s="452">
        <f t="shared" si="10"/>
        <v>2</v>
      </c>
      <c r="G59" s="452">
        <f t="shared" si="11"/>
        <v>1</v>
      </c>
      <c r="H59" s="453" t="str">
        <f t="shared" si="12"/>
        <v>2.2.2.1</v>
      </c>
      <c r="I59" s="454"/>
      <c r="J59" s="455" t="str">
        <f t="shared" si="13"/>
        <v>IK I - 2.2.2.1</v>
      </c>
      <c r="K59" s="234" t="s">
        <v>418</v>
      </c>
      <c r="L59" s="235" t="s">
        <v>10</v>
      </c>
      <c r="M59" s="236" t="s">
        <v>524</v>
      </c>
      <c r="N59" s="456"/>
      <c r="O59" s="457">
        <v>7</v>
      </c>
      <c r="P59" s="199"/>
      <c r="Q59" s="458" t="s">
        <v>416</v>
      </c>
      <c r="R59" s="201"/>
      <c r="S59" s="202" t="str">
        <f t="shared" si="14"/>
        <v/>
      </c>
      <c r="T59" s="203" t="str">
        <f t="shared" si="15"/>
        <v/>
      </c>
      <c r="U59" s="204"/>
      <c r="V59" s="252"/>
      <c r="W59" s="252"/>
      <c r="X59" s="252"/>
      <c r="Y59" s="252"/>
      <c r="Z59" s="252"/>
    </row>
    <row r="60" spans="1:26" s="272" customFormat="1" ht="20.100000000000001" customHeight="1" x14ac:dyDescent="0.2">
      <c r="A60" s="449">
        <v>4</v>
      </c>
      <c r="B60" s="450"/>
      <c r="C60" s="451" t="str">
        <f t="shared" si="7"/>
        <v/>
      </c>
      <c r="D60" s="452">
        <f t="shared" si="8"/>
        <v>2</v>
      </c>
      <c r="E60" s="452">
        <f t="shared" si="9"/>
        <v>2</v>
      </c>
      <c r="F60" s="452">
        <f t="shared" si="10"/>
        <v>2</v>
      </c>
      <c r="G60" s="452">
        <f t="shared" si="11"/>
        <v>2</v>
      </c>
      <c r="H60" s="453" t="str">
        <f t="shared" si="12"/>
        <v>2.2.2.2</v>
      </c>
      <c r="I60" s="454"/>
      <c r="J60" s="455" t="str">
        <f t="shared" si="13"/>
        <v>IK I - 2.2.2.2</v>
      </c>
      <c r="K60" s="234" t="s">
        <v>525</v>
      </c>
      <c r="L60" s="235" t="s">
        <v>10</v>
      </c>
      <c r="M60" s="236" t="s">
        <v>526</v>
      </c>
      <c r="N60" s="456"/>
      <c r="O60" s="457">
        <v>7</v>
      </c>
      <c r="P60" s="199"/>
      <c r="Q60" s="458" t="s">
        <v>416</v>
      </c>
      <c r="R60" s="201"/>
      <c r="S60" s="202" t="str">
        <f t="shared" si="14"/>
        <v/>
      </c>
      <c r="T60" s="203" t="str">
        <f t="shared" si="15"/>
        <v/>
      </c>
      <c r="U60" s="204"/>
      <c r="V60" s="252"/>
      <c r="W60" s="252"/>
      <c r="X60" s="252"/>
      <c r="Y60" s="252"/>
      <c r="Z60" s="252"/>
    </row>
    <row r="61" spans="1:26" s="272" customFormat="1" ht="20.100000000000001" customHeight="1" x14ac:dyDescent="0.2">
      <c r="A61" s="449">
        <v>4</v>
      </c>
      <c r="B61" s="450"/>
      <c r="C61" s="451" t="str">
        <f t="shared" si="7"/>
        <v/>
      </c>
      <c r="D61" s="452">
        <f t="shared" si="8"/>
        <v>2</v>
      </c>
      <c r="E61" s="452">
        <f t="shared" si="9"/>
        <v>2</v>
      </c>
      <c r="F61" s="452">
        <f t="shared" si="10"/>
        <v>2</v>
      </c>
      <c r="G61" s="452">
        <f t="shared" si="11"/>
        <v>3</v>
      </c>
      <c r="H61" s="453" t="str">
        <f t="shared" si="12"/>
        <v>2.2.2.3</v>
      </c>
      <c r="I61" s="454"/>
      <c r="J61" s="455" t="str">
        <f t="shared" si="13"/>
        <v>IK I - 2.2.2.3</v>
      </c>
      <c r="K61" s="237" t="s">
        <v>514</v>
      </c>
      <c r="L61" s="235" t="s">
        <v>10</v>
      </c>
      <c r="M61" s="236" t="s">
        <v>527</v>
      </c>
      <c r="N61" s="456"/>
      <c r="O61" s="457">
        <v>7</v>
      </c>
      <c r="P61" s="199"/>
      <c r="Q61" s="458" t="s">
        <v>416</v>
      </c>
      <c r="R61" s="201"/>
      <c r="S61" s="202" t="str">
        <f t="shared" si="14"/>
        <v/>
      </c>
      <c r="T61" s="203" t="str">
        <f t="shared" si="15"/>
        <v/>
      </c>
      <c r="U61" s="204"/>
      <c r="V61" s="252"/>
      <c r="W61" s="252"/>
      <c r="X61" s="252"/>
      <c r="Y61" s="252"/>
      <c r="Z61" s="252"/>
    </row>
    <row r="62" spans="1:26" s="272" customFormat="1" ht="20.100000000000001" customHeight="1" x14ac:dyDescent="0.2">
      <c r="A62" s="449">
        <v>4</v>
      </c>
      <c r="B62" s="450"/>
      <c r="C62" s="451" t="str">
        <f t="shared" si="7"/>
        <v/>
      </c>
      <c r="D62" s="452">
        <f t="shared" si="8"/>
        <v>2</v>
      </c>
      <c r="E62" s="452">
        <f t="shared" si="9"/>
        <v>2</v>
      </c>
      <c r="F62" s="452">
        <f t="shared" si="10"/>
        <v>2</v>
      </c>
      <c r="G62" s="452">
        <f t="shared" si="11"/>
        <v>4</v>
      </c>
      <c r="H62" s="453" t="str">
        <f t="shared" si="12"/>
        <v>2.2.2.4</v>
      </c>
      <c r="I62" s="454"/>
      <c r="J62" s="455" t="str">
        <f t="shared" si="13"/>
        <v>IK I - 2.2.2.4</v>
      </c>
      <c r="K62" s="234" t="s">
        <v>436</v>
      </c>
      <c r="L62" s="235" t="s">
        <v>10</v>
      </c>
      <c r="M62" s="236" t="s">
        <v>528</v>
      </c>
      <c r="N62" s="456"/>
      <c r="O62" s="461">
        <v>7</v>
      </c>
      <c r="P62" s="199"/>
      <c r="Q62" s="458" t="s">
        <v>416</v>
      </c>
      <c r="R62" s="201"/>
      <c r="S62" s="202" t="str">
        <f t="shared" si="14"/>
        <v/>
      </c>
      <c r="T62" s="203" t="str">
        <f t="shared" si="15"/>
        <v/>
      </c>
      <c r="U62" s="204"/>
      <c r="V62" s="252"/>
      <c r="W62" s="252"/>
      <c r="X62" s="252"/>
      <c r="Y62" s="252"/>
      <c r="Z62" s="252"/>
    </row>
    <row r="63" spans="1:26" s="272" customFormat="1" ht="20.100000000000001" customHeight="1" x14ac:dyDescent="0.2">
      <c r="A63" s="449">
        <v>4</v>
      </c>
      <c r="B63" s="450"/>
      <c r="C63" s="451" t="str">
        <f t="shared" si="7"/>
        <v/>
      </c>
      <c r="D63" s="452">
        <f t="shared" si="8"/>
        <v>2</v>
      </c>
      <c r="E63" s="452">
        <f t="shared" si="9"/>
        <v>2</v>
      </c>
      <c r="F63" s="452">
        <f t="shared" si="10"/>
        <v>2</v>
      </c>
      <c r="G63" s="452">
        <f t="shared" si="11"/>
        <v>5</v>
      </c>
      <c r="H63" s="453" t="str">
        <f t="shared" si="12"/>
        <v>2.2.2.5</v>
      </c>
      <c r="I63" s="454"/>
      <c r="J63" s="455" t="str">
        <f t="shared" si="13"/>
        <v>IK I - 2.2.2.5</v>
      </c>
      <c r="K63" s="234" t="s">
        <v>529</v>
      </c>
      <c r="L63" s="235" t="s">
        <v>10</v>
      </c>
      <c r="M63" s="236" t="s">
        <v>530</v>
      </c>
      <c r="N63" s="456"/>
      <c r="O63" s="461">
        <v>7</v>
      </c>
      <c r="P63" s="199"/>
      <c r="Q63" s="458" t="s">
        <v>416</v>
      </c>
      <c r="R63" s="201"/>
      <c r="S63" s="202" t="str">
        <f t="shared" si="14"/>
        <v/>
      </c>
      <c r="T63" s="203" t="str">
        <f t="shared" si="15"/>
        <v/>
      </c>
      <c r="U63" s="204"/>
      <c r="V63" s="252"/>
      <c r="W63" s="252"/>
      <c r="X63" s="252"/>
      <c r="Y63" s="252"/>
      <c r="Z63" s="252"/>
    </row>
    <row r="64" spans="1:26" s="272" customFormat="1" ht="20.100000000000001" customHeight="1" x14ac:dyDescent="0.2">
      <c r="A64" s="449">
        <v>4</v>
      </c>
      <c r="B64" s="450"/>
      <c r="C64" s="451" t="str">
        <f t="shared" si="7"/>
        <v/>
      </c>
      <c r="D64" s="452">
        <f t="shared" si="8"/>
        <v>2</v>
      </c>
      <c r="E64" s="452">
        <f t="shared" si="9"/>
        <v>2</v>
      </c>
      <c r="F64" s="452">
        <f t="shared" si="10"/>
        <v>2</v>
      </c>
      <c r="G64" s="452">
        <f t="shared" si="11"/>
        <v>6</v>
      </c>
      <c r="H64" s="453" t="str">
        <f t="shared" si="12"/>
        <v>2.2.2.6</v>
      </c>
      <c r="I64" s="454"/>
      <c r="J64" s="455" t="str">
        <f t="shared" si="13"/>
        <v>IK I - 2.2.2.6</v>
      </c>
      <c r="K64" s="234" t="s">
        <v>442</v>
      </c>
      <c r="L64" s="235" t="s">
        <v>10</v>
      </c>
      <c r="M64" s="236" t="s">
        <v>531</v>
      </c>
      <c r="N64" s="456"/>
      <c r="O64" s="461">
        <v>7</v>
      </c>
      <c r="P64" s="199"/>
      <c r="Q64" s="458" t="s">
        <v>416</v>
      </c>
      <c r="R64" s="201"/>
      <c r="S64" s="202" t="str">
        <f t="shared" si="14"/>
        <v/>
      </c>
      <c r="T64" s="203" t="str">
        <f t="shared" si="15"/>
        <v/>
      </c>
      <c r="U64" s="204"/>
      <c r="V64" s="252"/>
      <c r="W64" s="252"/>
      <c r="X64" s="252"/>
      <c r="Y64" s="252"/>
      <c r="Z64" s="252"/>
    </row>
    <row r="65" spans="1:26" s="272" customFormat="1" ht="20.100000000000001" customHeight="1" x14ac:dyDescent="0.2">
      <c r="A65" s="449">
        <v>4</v>
      </c>
      <c r="B65" s="450"/>
      <c r="C65" s="451" t="str">
        <f t="shared" si="7"/>
        <v/>
      </c>
      <c r="D65" s="452">
        <f t="shared" si="8"/>
        <v>2</v>
      </c>
      <c r="E65" s="452">
        <f t="shared" si="9"/>
        <v>2</v>
      </c>
      <c r="F65" s="452">
        <f t="shared" si="10"/>
        <v>2</v>
      </c>
      <c r="G65" s="452">
        <f t="shared" si="11"/>
        <v>7</v>
      </c>
      <c r="H65" s="453" t="str">
        <f t="shared" si="12"/>
        <v>2.2.2.7</v>
      </c>
      <c r="I65" s="454"/>
      <c r="J65" s="455" t="str">
        <f t="shared" si="13"/>
        <v>IK I - 2.2.2.7</v>
      </c>
      <c r="K65" s="234" t="s">
        <v>444</v>
      </c>
      <c r="L65" s="235" t="s">
        <v>10</v>
      </c>
      <c r="M65" s="236" t="s">
        <v>532</v>
      </c>
      <c r="N65" s="456"/>
      <c r="O65" s="461">
        <v>7</v>
      </c>
      <c r="P65" s="199"/>
      <c r="Q65" s="458" t="s">
        <v>416</v>
      </c>
      <c r="R65" s="201"/>
      <c r="S65" s="202" t="str">
        <f t="shared" si="14"/>
        <v/>
      </c>
      <c r="T65" s="203" t="str">
        <f t="shared" si="15"/>
        <v/>
      </c>
      <c r="U65" s="204"/>
      <c r="V65" s="252"/>
      <c r="W65" s="252"/>
      <c r="X65" s="252"/>
      <c r="Y65" s="252"/>
      <c r="Z65" s="252"/>
    </row>
    <row r="66" spans="1:26" s="272" customFormat="1" ht="20.100000000000001" customHeight="1" x14ac:dyDescent="0.2">
      <c r="A66" s="449">
        <v>4</v>
      </c>
      <c r="B66" s="450"/>
      <c r="C66" s="451" t="str">
        <f t="shared" si="7"/>
        <v/>
      </c>
      <c r="D66" s="452">
        <f t="shared" si="8"/>
        <v>2</v>
      </c>
      <c r="E66" s="452">
        <f t="shared" si="9"/>
        <v>2</v>
      </c>
      <c r="F66" s="452">
        <f t="shared" si="10"/>
        <v>2</v>
      </c>
      <c r="G66" s="452">
        <f t="shared" si="11"/>
        <v>8</v>
      </c>
      <c r="H66" s="453" t="str">
        <f t="shared" si="12"/>
        <v>2.2.2.8</v>
      </c>
      <c r="I66" s="454"/>
      <c r="J66" s="455" t="str">
        <f t="shared" si="13"/>
        <v>IK I - 2.2.2.8</v>
      </c>
      <c r="K66" s="237" t="s">
        <v>533</v>
      </c>
      <c r="L66" s="235" t="s">
        <v>10</v>
      </c>
      <c r="M66" s="236" t="s">
        <v>534</v>
      </c>
      <c r="N66" s="462"/>
      <c r="O66" s="461">
        <v>5</v>
      </c>
      <c r="P66" s="199"/>
      <c r="Q66" s="458" t="s">
        <v>416</v>
      </c>
      <c r="R66" s="201"/>
      <c r="S66" s="202" t="str">
        <f t="shared" si="14"/>
        <v/>
      </c>
      <c r="T66" s="203" t="str">
        <f t="shared" si="15"/>
        <v/>
      </c>
      <c r="U66" s="204"/>
      <c r="V66" s="252"/>
      <c r="W66" s="252"/>
      <c r="X66" s="252"/>
      <c r="Y66" s="252"/>
      <c r="Z66" s="252"/>
    </row>
    <row r="67" spans="1:26" s="272" customFormat="1" ht="20.100000000000001" customHeight="1" x14ac:dyDescent="0.2">
      <c r="A67" s="449">
        <v>4</v>
      </c>
      <c r="B67" s="450"/>
      <c r="C67" s="451" t="str">
        <f t="shared" si="7"/>
        <v/>
      </c>
      <c r="D67" s="452">
        <f t="shared" si="8"/>
        <v>2</v>
      </c>
      <c r="E67" s="452">
        <f t="shared" si="9"/>
        <v>2</v>
      </c>
      <c r="F67" s="452">
        <f t="shared" si="10"/>
        <v>2</v>
      </c>
      <c r="G67" s="452">
        <f t="shared" si="11"/>
        <v>9</v>
      </c>
      <c r="H67" s="453" t="str">
        <f t="shared" si="12"/>
        <v>2.2.2.9</v>
      </c>
      <c r="I67" s="454"/>
      <c r="J67" s="455" t="str">
        <f t="shared" si="13"/>
        <v>IK I - 2.2.2.9</v>
      </c>
      <c r="K67" s="234" t="s">
        <v>455</v>
      </c>
      <c r="L67" s="235" t="s">
        <v>10</v>
      </c>
      <c r="M67" s="236" t="s">
        <v>456</v>
      </c>
      <c r="N67" s="462"/>
      <c r="O67" s="461">
        <v>5</v>
      </c>
      <c r="P67" s="199"/>
      <c r="Q67" s="458" t="s">
        <v>416</v>
      </c>
      <c r="R67" s="201"/>
      <c r="S67" s="202" t="str">
        <f t="shared" si="14"/>
        <v/>
      </c>
      <c r="T67" s="203" t="str">
        <f t="shared" si="15"/>
        <v/>
      </c>
      <c r="U67" s="204"/>
      <c r="V67" s="252"/>
      <c r="W67" s="252"/>
      <c r="X67" s="252"/>
      <c r="Y67" s="252"/>
      <c r="Z67" s="252"/>
    </row>
    <row r="68" spans="1:26" s="272" customFormat="1" ht="28.5" x14ac:dyDescent="0.2">
      <c r="A68" s="449">
        <v>4</v>
      </c>
      <c r="B68" s="450"/>
      <c r="C68" s="451" t="str">
        <f t="shared" si="7"/>
        <v/>
      </c>
      <c r="D68" s="452">
        <f t="shared" si="8"/>
        <v>2</v>
      </c>
      <c r="E68" s="452">
        <f t="shared" si="9"/>
        <v>2</v>
      </c>
      <c r="F68" s="452">
        <f t="shared" si="10"/>
        <v>2</v>
      </c>
      <c r="G68" s="452">
        <f t="shared" si="11"/>
        <v>10</v>
      </c>
      <c r="H68" s="453" t="str">
        <f t="shared" si="12"/>
        <v>2.2.2.10</v>
      </c>
      <c r="I68" s="454"/>
      <c r="J68" s="455" t="str">
        <f t="shared" si="13"/>
        <v>IK I - 2.2.2.10</v>
      </c>
      <c r="K68" s="234" t="s">
        <v>535</v>
      </c>
      <c r="L68" s="235" t="s">
        <v>10</v>
      </c>
      <c r="M68" s="236" t="s">
        <v>534</v>
      </c>
      <c r="N68" s="462"/>
      <c r="O68" s="461">
        <v>2</v>
      </c>
      <c r="P68" s="199"/>
      <c r="Q68" s="458" t="s">
        <v>416</v>
      </c>
      <c r="R68" s="201"/>
      <c r="S68" s="202" t="str">
        <f t="shared" si="14"/>
        <v/>
      </c>
      <c r="T68" s="203" t="str">
        <f t="shared" si="15"/>
        <v/>
      </c>
      <c r="U68" s="204"/>
      <c r="V68" s="252"/>
      <c r="W68" s="252"/>
      <c r="X68" s="252"/>
      <c r="Y68" s="252"/>
      <c r="Z68" s="252"/>
    </row>
    <row r="69" spans="1:26" s="272" customFormat="1" ht="20.100000000000001" customHeight="1" x14ac:dyDescent="0.2">
      <c r="A69" s="449">
        <v>4</v>
      </c>
      <c r="B69" s="450"/>
      <c r="C69" s="451" t="str">
        <f t="shared" si="7"/>
        <v/>
      </c>
      <c r="D69" s="452">
        <f t="shared" si="8"/>
        <v>2</v>
      </c>
      <c r="E69" s="452">
        <f t="shared" si="9"/>
        <v>2</v>
      </c>
      <c r="F69" s="452">
        <f t="shared" si="10"/>
        <v>2</v>
      </c>
      <c r="G69" s="452">
        <f t="shared" si="11"/>
        <v>11</v>
      </c>
      <c r="H69" s="453" t="str">
        <f t="shared" si="12"/>
        <v>2.2.2.11</v>
      </c>
      <c r="I69" s="454"/>
      <c r="J69" s="455" t="str">
        <f t="shared" si="13"/>
        <v>IK I - 2.2.2.11</v>
      </c>
      <c r="K69" s="234" t="s">
        <v>455</v>
      </c>
      <c r="L69" s="235" t="s">
        <v>10</v>
      </c>
      <c r="M69" s="236" t="s">
        <v>456</v>
      </c>
      <c r="N69" s="462"/>
      <c r="O69" s="461">
        <v>2</v>
      </c>
      <c r="P69" s="199"/>
      <c r="Q69" s="458" t="s">
        <v>416</v>
      </c>
      <c r="R69" s="201"/>
      <c r="S69" s="202" t="str">
        <f t="shared" si="14"/>
        <v/>
      </c>
      <c r="T69" s="203" t="str">
        <f t="shared" si="15"/>
        <v/>
      </c>
      <c r="U69" s="204"/>
      <c r="V69" s="252"/>
      <c r="W69" s="252"/>
      <c r="X69" s="252"/>
      <c r="Y69" s="252"/>
      <c r="Z69" s="252"/>
    </row>
    <row r="70" spans="1:26" s="272" customFormat="1" ht="20.100000000000001" customHeight="1" x14ac:dyDescent="0.2">
      <c r="A70" s="449">
        <v>2</v>
      </c>
      <c r="B70" s="450"/>
      <c r="C70" s="451" t="str">
        <f t="shared" si="7"/>
        <v>Ü</v>
      </c>
      <c r="D70" s="452">
        <f t="shared" si="8"/>
        <v>2</v>
      </c>
      <c r="E70" s="452">
        <f t="shared" si="9"/>
        <v>3</v>
      </c>
      <c r="F70" s="452">
        <f t="shared" si="10"/>
        <v>0</v>
      </c>
      <c r="G70" s="452">
        <f t="shared" si="11"/>
        <v>0</v>
      </c>
      <c r="H70" s="453" t="str">
        <f t="shared" si="12"/>
        <v>2.3</v>
      </c>
      <c r="I70" s="454"/>
      <c r="J70" s="455" t="str">
        <f t="shared" si="13"/>
        <v>IK I - 2.3</v>
      </c>
      <c r="K70" s="234" t="s">
        <v>479</v>
      </c>
      <c r="L70" s="235"/>
      <c r="M70" s="236"/>
      <c r="N70" s="456"/>
      <c r="O70" s="457"/>
      <c r="P70" s="199"/>
      <c r="Q70" s="458"/>
      <c r="R70" s="201"/>
      <c r="S70" s="202" t="str">
        <f t="shared" si="14"/>
        <v/>
      </c>
      <c r="T70" s="203" t="str">
        <f t="shared" si="15"/>
        <v/>
      </c>
      <c r="U70" s="204"/>
      <c r="V70" s="252"/>
      <c r="W70" s="252"/>
      <c r="X70" s="252"/>
      <c r="Y70" s="252"/>
      <c r="Z70" s="252"/>
    </row>
    <row r="71" spans="1:26" s="272" customFormat="1" ht="20.100000000000001" customHeight="1" x14ac:dyDescent="0.2">
      <c r="A71" s="449">
        <v>3</v>
      </c>
      <c r="B71" s="450"/>
      <c r="C71" s="451" t="str">
        <f t="shared" si="7"/>
        <v>Ü</v>
      </c>
      <c r="D71" s="452">
        <f t="shared" si="8"/>
        <v>2</v>
      </c>
      <c r="E71" s="452">
        <f t="shared" si="9"/>
        <v>3</v>
      </c>
      <c r="F71" s="452">
        <f t="shared" si="10"/>
        <v>1</v>
      </c>
      <c r="G71" s="452">
        <f t="shared" si="11"/>
        <v>0</v>
      </c>
      <c r="H71" s="453" t="str">
        <f t="shared" si="12"/>
        <v>2.3.1</v>
      </c>
      <c r="I71" s="454"/>
      <c r="J71" s="455" t="str">
        <f t="shared" si="13"/>
        <v>IK I - 2.3.1</v>
      </c>
      <c r="K71" s="234" t="s">
        <v>480</v>
      </c>
      <c r="L71" s="235"/>
      <c r="M71" s="236"/>
      <c r="N71" s="456"/>
      <c r="O71" s="457"/>
      <c r="P71" s="199"/>
      <c r="Q71" s="458"/>
      <c r="R71" s="201"/>
      <c r="S71" s="202" t="str">
        <f t="shared" si="14"/>
        <v/>
      </c>
      <c r="T71" s="203" t="str">
        <f t="shared" si="15"/>
        <v/>
      </c>
      <c r="U71" s="204"/>
      <c r="V71" s="252"/>
      <c r="W71" s="252"/>
      <c r="X71" s="252"/>
      <c r="Y71" s="252"/>
      <c r="Z71" s="252"/>
    </row>
    <row r="72" spans="1:26" s="272" customFormat="1" ht="20.100000000000001" customHeight="1" x14ac:dyDescent="0.2">
      <c r="A72" s="449">
        <v>4</v>
      </c>
      <c r="B72" s="450"/>
      <c r="C72" s="451" t="str">
        <f t="shared" si="7"/>
        <v/>
      </c>
      <c r="D72" s="452">
        <f t="shared" si="8"/>
        <v>2</v>
      </c>
      <c r="E72" s="452">
        <f t="shared" si="9"/>
        <v>3</v>
      </c>
      <c r="F72" s="452">
        <f t="shared" si="10"/>
        <v>1</v>
      </c>
      <c r="G72" s="452">
        <f t="shared" si="11"/>
        <v>1</v>
      </c>
      <c r="H72" s="453" t="str">
        <f t="shared" si="12"/>
        <v>2.3.1.1</v>
      </c>
      <c r="I72" s="454"/>
      <c r="J72" s="455" t="str">
        <f t="shared" si="13"/>
        <v>IK I - 2.3.1.1</v>
      </c>
      <c r="K72" s="234" t="s">
        <v>536</v>
      </c>
      <c r="L72" s="235"/>
      <c r="M72" s="236" t="s">
        <v>482</v>
      </c>
      <c r="N72" s="462"/>
      <c r="O72" s="461">
        <v>0.1</v>
      </c>
      <c r="P72" s="199"/>
      <c r="Q72" s="458" t="s">
        <v>387</v>
      </c>
      <c r="R72" s="201"/>
      <c r="S72" s="202" t="str">
        <f t="shared" si="14"/>
        <v/>
      </c>
      <c r="T72" s="203" t="str">
        <f t="shared" si="15"/>
        <v/>
      </c>
      <c r="U72" s="204"/>
      <c r="V72" s="252"/>
      <c r="W72" s="252"/>
      <c r="X72" s="252"/>
      <c r="Y72" s="252"/>
      <c r="Z72" s="252"/>
    </row>
    <row r="73" spans="1:26" s="272" customFormat="1" ht="18" x14ac:dyDescent="0.2">
      <c r="A73" s="449">
        <v>4</v>
      </c>
      <c r="B73" s="450"/>
      <c r="C73" s="451" t="str">
        <f t="shared" si="7"/>
        <v/>
      </c>
      <c r="D73" s="452">
        <f t="shared" si="8"/>
        <v>2</v>
      </c>
      <c r="E73" s="452">
        <f t="shared" si="9"/>
        <v>3</v>
      </c>
      <c r="F73" s="452">
        <f t="shared" si="10"/>
        <v>1</v>
      </c>
      <c r="G73" s="452">
        <f t="shared" si="11"/>
        <v>2</v>
      </c>
      <c r="H73" s="453" t="str">
        <f t="shared" si="12"/>
        <v>2.3.1.2</v>
      </c>
      <c r="I73" s="454"/>
      <c r="J73" s="455" t="str">
        <f t="shared" si="13"/>
        <v>IK I - 2.3.1.2</v>
      </c>
      <c r="K73" s="234" t="s">
        <v>577</v>
      </c>
      <c r="L73" s="235"/>
      <c r="M73" s="236" t="s">
        <v>482</v>
      </c>
      <c r="N73" s="462"/>
      <c r="O73" s="461">
        <f>5*3</f>
        <v>15</v>
      </c>
      <c r="P73" s="199"/>
      <c r="Q73" s="458" t="s">
        <v>416</v>
      </c>
      <c r="R73" s="201"/>
      <c r="S73" s="202" t="str">
        <f t="shared" si="14"/>
        <v/>
      </c>
      <c r="T73" s="203" t="str">
        <f t="shared" si="15"/>
        <v/>
      </c>
      <c r="U73" s="204"/>
      <c r="V73" s="252"/>
      <c r="W73" s="252"/>
      <c r="X73" s="252"/>
      <c r="Y73" s="252"/>
      <c r="Z73" s="252"/>
    </row>
    <row r="74" spans="1:26" s="272" customFormat="1" ht="18" x14ac:dyDescent="0.2">
      <c r="A74" s="449">
        <v>4</v>
      </c>
      <c r="B74" s="450"/>
      <c r="C74" s="451" t="str">
        <f t="shared" si="7"/>
        <v/>
      </c>
      <c r="D74" s="452">
        <f t="shared" si="8"/>
        <v>2</v>
      </c>
      <c r="E74" s="452">
        <f t="shared" si="9"/>
        <v>3</v>
      </c>
      <c r="F74" s="452">
        <f t="shared" si="10"/>
        <v>1</v>
      </c>
      <c r="G74" s="452">
        <f t="shared" si="11"/>
        <v>3</v>
      </c>
      <c r="H74" s="453" t="str">
        <f t="shared" si="12"/>
        <v>2.3.1.3</v>
      </c>
      <c r="I74" s="454"/>
      <c r="J74" s="455" t="str">
        <f t="shared" si="13"/>
        <v>IK I - 2.3.1.3</v>
      </c>
      <c r="K74" s="234" t="s">
        <v>578</v>
      </c>
      <c r="L74" s="235" t="s">
        <v>10</v>
      </c>
      <c r="M74" s="236" t="s">
        <v>482</v>
      </c>
      <c r="N74" s="462"/>
      <c r="O74" s="461">
        <f>2*3</f>
        <v>6</v>
      </c>
      <c r="P74" s="199"/>
      <c r="Q74" s="458" t="s">
        <v>416</v>
      </c>
      <c r="R74" s="201"/>
      <c r="S74" s="202" t="str">
        <f t="shared" si="14"/>
        <v/>
      </c>
      <c r="T74" s="203" t="str">
        <f t="shared" si="15"/>
        <v/>
      </c>
      <c r="U74" s="204"/>
      <c r="V74" s="252"/>
      <c r="W74" s="252"/>
      <c r="X74" s="252"/>
      <c r="Y74" s="252"/>
      <c r="Z74" s="252"/>
    </row>
    <row r="75" spans="1:26" s="272" customFormat="1" ht="18" x14ac:dyDescent="0.2">
      <c r="A75" s="449">
        <v>4</v>
      </c>
      <c r="B75" s="450"/>
      <c r="C75" s="451" t="str">
        <f t="shared" si="7"/>
        <v/>
      </c>
      <c r="D75" s="452">
        <f t="shared" si="8"/>
        <v>2</v>
      </c>
      <c r="E75" s="452">
        <f t="shared" si="9"/>
        <v>3</v>
      </c>
      <c r="F75" s="452">
        <f t="shared" si="10"/>
        <v>1</v>
      </c>
      <c r="G75" s="452">
        <f t="shared" si="11"/>
        <v>4</v>
      </c>
      <c r="H75" s="453" t="str">
        <f t="shared" si="12"/>
        <v>2.3.1.4</v>
      </c>
      <c r="I75" s="454"/>
      <c r="J75" s="455" t="str">
        <f t="shared" si="13"/>
        <v>IK I - 2.3.1.4</v>
      </c>
      <c r="K75" s="234" t="s">
        <v>579</v>
      </c>
      <c r="L75" s="235"/>
      <c r="M75" s="236" t="s">
        <v>482</v>
      </c>
      <c r="N75" s="462"/>
      <c r="O75" s="461">
        <v>9</v>
      </c>
      <c r="P75" s="199"/>
      <c r="Q75" s="458" t="s">
        <v>416</v>
      </c>
      <c r="R75" s="201"/>
      <c r="S75" s="202" t="str">
        <f t="shared" si="14"/>
        <v/>
      </c>
      <c r="T75" s="203" t="str">
        <f t="shared" si="15"/>
        <v/>
      </c>
      <c r="U75" s="204"/>
      <c r="V75" s="252"/>
      <c r="W75" s="252"/>
      <c r="X75" s="252"/>
      <c r="Y75" s="252"/>
      <c r="Z75" s="252"/>
    </row>
    <row r="76" spans="1:26" s="272" customFormat="1" ht="20.100000000000001" customHeight="1" x14ac:dyDescent="0.2">
      <c r="A76" s="449">
        <v>3</v>
      </c>
      <c r="B76" s="450"/>
      <c r="C76" s="451" t="str">
        <f t="shared" si="7"/>
        <v>Ü</v>
      </c>
      <c r="D76" s="452">
        <f t="shared" si="8"/>
        <v>2</v>
      </c>
      <c r="E76" s="452">
        <f t="shared" si="9"/>
        <v>3</v>
      </c>
      <c r="F76" s="452">
        <f t="shared" si="10"/>
        <v>2</v>
      </c>
      <c r="G76" s="452">
        <f t="shared" si="11"/>
        <v>0</v>
      </c>
      <c r="H76" s="453" t="str">
        <f t="shared" si="12"/>
        <v>2.3.2</v>
      </c>
      <c r="I76" s="454"/>
      <c r="J76" s="455" t="str">
        <f t="shared" si="13"/>
        <v>IK I - 2.3.2</v>
      </c>
      <c r="K76" s="234" t="s">
        <v>486</v>
      </c>
      <c r="L76" s="235"/>
      <c r="M76" s="236"/>
      <c r="N76" s="456"/>
      <c r="O76" s="457"/>
      <c r="P76" s="199"/>
      <c r="Q76" s="458"/>
      <c r="R76" s="201"/>
      <c r="S76" s="202" t="str">
        <f t="shared" si="14"/>
        <v/>
      </c>
      <c r="T76" s="203" t="str">
        <f t="shared" si="15"/>
        <v/>
      </c>
      <c r="U76" s="204"/>
      <c r="V76" s="252"/>
      <c r="W76" s="252"/>
      <c r="X76" s="252"/>
      <c r="Y76" s="252"/>
      <c r="Z76" s="252"/>
    </row>
    <row r="77" spans="1:26" s="272" customFormat="1" ht="28.5" x14ac:dyDescent="0.2">
      <c r="A77" s="449">
        <v>4</v>
      </c>
      <c r="B77" s="450"/>
      <c r="C77" s="451" t="str">
        <f t="shared" si="7"/>
        <v/>
      </c>
      <c r="D77" s="452">
        <f t="shared" si="8"/>
        <v>2</v>
      </c>
      <c r="E77" s="452">
        <f t="shared" si="9"/>
        <v>3</v>
      </c>
      <c r="F77" s="452">
        <f t="shared" si="10"/>
        <v>2</v>
      </c>
      <c r="G77" s="452">
        <f t="shared" si="11"/>
        <v>1</v>
      </c>
      <c r="H77" s="453" t="str">
        <f t="shared" si="12"/>
        <v>2.3.2.1</v>
      </c>
      <c r="I77" s="454"/>
      <c r="J77" s="455" t="str">
        <f t="shared" si="13"/>
        <v>IK I - 2.3.2.1</v>
      </c>
      <c r="K77" s="234" t="s">
        <v>487</v>
      </c>
      <c r="L77" s="235" t="s">
        <v>10</v>
      </c>
      <c r="M77" s="236" t="s">
        <v>488</v>
      </c>
      <c r="N77" s="462"/>
      <c r="O77" s="461">
        <v>7</v>
      </c>
      <c r="P77" s="199"/>
      <c r="Q77" s="458" t="s">
        <v>416</v>
      </c>
      <c r="R77" s="201"/>
      <c r="S77" s="202" t="str">
        <f t="shared" si="14"/>
        <v/>
      </c>
      <c r="T77" s="203" t="str">
        <f t="shared" si="15"/>
        <v/>
      </c>
      <c r="U77" s="204"/>
      <c r="V77" s="252"/>
      <c r="W77" s="252"/>
      <c r="X77" s="252"/>
      <c r="Y77" s="252"/>
      <c r="Z77" s="252"/>
    </row>
    <row r="78" spans="1:26" s="272" customFormat="1" ht="20.100000000000001" customHeight="1" x14ac:dyDescent="0.2">
      <c r="A78" s="449">
        <v>4</v>
      </c>
      <c r="B78" s="450"/>
      <c r="C78" s="451" t="str">
        <f t="shared" si="7"/>
        <v/>
      </c>
      <c r="D78" s="452">
        <f t="shared" si="8"/>
        <v>2</v>
      </c>
      <c r="E78" s="452">
        <f t="shared" si="9"/>
        <v>3</v>
      </c>
      <c r="F78" s="452">
        <f t="shared" si="10"/>
        <v>2</v>
      </c>
      <c r="G78" s="452">
        <f t="shared" si="11"/>
        <v>2</v>
      </c>
      <c r="H78" s="453" t="str">
        <f t="shared" si="12"/>
        <v>2.3.2.2</v>
      </c>
      <c r="I78" s="454"/>
      <c r="J78" s="455" t="str">
        <f t="shared" si="13"/>
        <v>IK I - 2.3.2.2</v>
      </c>
      <c r="K78" s="234" t="s">
        <v>489</v>
      </c>
      <c r="L78" s="235" t="s">
        <v>10</v>
      </c>
      <c r="M78" s="236" t="s">
        <v>490</v>
      </c>
      <c r="N78" s="462"/>
      <c r="O78" s="461">
        <v>30</v>
      </c>
      <c r="P78" s="199"/>
      <c r="Q78" s="458" t="s">
        <v>416</v>
      </c>
      <c r="R78" s="201"/>
      <c r="S78" s="202" t="str">
        <f t="shared" si="14"/>
        <v/>
      </c>
      <c r="T78" s="203" t="str">
        <f t="shared" si="15"/>
        <v/>
      </c>
      <c r="U78" s="204"/>
      <c r="V78" s="252"/>
      <c r="W78" s="252"/>
      <c r="X78" s="252"/>
      <c r="Y78" s="252"/>
      <c r="Z78" s="252"/>
    </row>
    <row r="79" spans="1:26" s="272" customFormat="1" ht="20.100000000000001" customHeight="1" x14ac:dyDescent="0.2">
      <c r="A79" s="449">
        <v>1</v>
      </c>
      <c r="B79" s="450"/>
      <c r="C79" s="451" t="str">
        <f t="shared" ref="C79:C108" si="16">IF(LEN(H79)=1, "T",
IF( LEN(H80)-LEN(SUBSTITUTE(H80,".",)) &gt; LEN(H79)-LEN(SUBSTITUTE(H79,".",)), "Ü",
""))</f>
        <v>T</v>
      </c>
      <c r="D79" s="452">
        <f t="shared" ref="D79:D108" si="17" xml:space="preserve"> IF(A79=1,D78+1,D78)</f>
        <v>3</v>
      </c>
      <c r="E79" s="452">
        <f t="shared" ref="E79:E108" si="18" xml:space="preserve"> IF(A79=1, 0,IF(A79=2,E78+1,E78))</f>
        <v>0</v>
      </c>
      <c r="F79" s="452">
        <f t="shared" ref="F79:F108" si="19" xml:space="preserve"> IF( OR(A79=1,A79=2), 0, IF(A79=3,F78+1,F78))</f>
        <v>0</v>
      </c>
      <c r="G79" s="452">
        <f t="shared" ref="G79:G108" si="20" xml:space="preserve"> IF(OR(A79=1,A79=2, A79=3),0,IF(A79=4,G78+1,G78))</f>
        <v>0</v>
      </c>
      <c r="H79" s="453">
        <f t="shared" ref="H79:H108" si="21">IF(A79=1,D79,IF(A79=2,CONCATENATE(D79,".",E79),IF(A79=3,CONCATENATE(D79,".",E79,".",F79),IF(A79=4,CONCATENATE(D79,".",E79,".",F79,".",G79),""))))</f>
        <v>3</v>
      </c>
      <c r="I79" s="454"/>
      <c r="J79" s="455" t="str">
        <f t="shared" ref="J79:J108" si="22">IF(H79&lt;&gt;"",CONCATENATE($L$6," ",ROMAN($K$6)," - ",H79,IF(B79="",""," - B")),"")</f>
        <v>IK I - 3</v>
      </c>
      <c r="K79" s="234" t="s">
        <v>491</v>
      </c>
      <c r="L79" s="235"/>
      <c r="M79" s="236"/>
      <c r="N79" s="456"/>
      <c r="O79" s="457"/>
      <c r="P79" s="199"/>
      <c r="Q79" s="458"/>
      <c r="R79" s="201"/>
      <c r="S79" s="202" t="str">
        <f t="shared" si="14"/>
        <v/>
      </c>
      <c r="T79" s="203" t="str">
        <f t="shared" si="15"/>
        <v/>
      </c>
      <c r="U79" s="204"/>
      <c r="V79" s="252"/>
      <c r="W79" s="252"/>
      <c r="X79" s="252"/>
      <c r="Y79" s="252"/>
      <c r="Z79" s="252"/>
    </row>
    <row r="80" spans="1:26" s="272" customFormat="1" ht="20.100000000000001" customHeight="1" x14ac:dyDescent="0.2">
      <c r="A80" s="449">
        <v>2</v>
      </c>
      <c r="B80" s="450"/>
      <c r="C80" s="451" t="str">
        <f t="shared" si="16"/>
        <v/>
      </c>
      <c r="D80" s="452">
        <f t="shared" si="17"/>
        <v>3</v>
      </c>
      <c r="E80" s="452">
        <f t="shared" si="18"/>
        <v>1</v>
      </c>
      <c r="F80" s="452">
        <f t="shared" si="19"/>
        <v>0</v>
      </c>
      <c r="G80" s="452">
        <f t="shared" si="20"/>
        <v>0</v>
      </c>
      <c r="H80" s="453" t="str">
        <f t="shared" si="21"/>
        <v>3.1</v>
      </c>
      <c r="I80" s="454"/>
      <c r="J80" s="455" t="str">
        <f t="shared" si="22"/>
        <v>IK I - 3.1</v>
      </c>
      <c r="K80" s="234" t="s">
        <v>537</v>
      </c>
      <c r="L80" s="235"/>
      <c r="M80" s="236" t="s">
        <v>493</v>
      </c>
      <c r="N80" s="456"/>
      <c r="O80" s="457">
        <v>0.1</v>
      </c>
      <c r="P80" s="199"/>
      <c r="Q80" s="458" t="s">
        <v>387</v>
      </c>
      <c r="R80" s="201"/>
      <c r="S80" s="202" t="str">
        <f t="shared" si="14"/>
        <v/>
      </c>
      <c r="T80" s="203" t="str">
        <f t="shared" si="15"/>
        <v/>
      </c>
      <c r="U80" s="217"/>
      <c r="V80" s="252"/>
      <c r="W80" s="252"/>
      <c r="X80" s="252"/>
      <c r="Y80" s="252"/>
      <c r="Z80" s="252"/>
    </row>
    <row r="81" spans="1:26" s="272" customFormat="1" ht="20.100000000000001" customHeight="1" x14ac:dyDescent="0.2">
      <c r="A81" s="449">
        <v>2</v>
      </c>
      <c r="B81" s="450"/>
      <c r="C81" s="451" t="str">
        <f t="shared" si="16"/>
        <v/>
      </c>
      <c r="D81" s="452">
        <f t="shared" si="17"/>
        <v>3</v>
      </c>
      <c r="E81" s="452">
        <f t="shared" si="18"/>
        <v>2</v>
      </c>
      <c r="F81" s="452">
        <f t="shared" si="19"/>
        <v>0</v>
      </c>
      <c r="G81" s="452">
        <f t="shared" si="20"/>
        <v>0</v>
      </c>
      <c r="H81" s="453" t="str">
        <f t="shared" si="21"/>
        <v>3.2</v>
      </c>
      <c r="I81" s="454"/>
      <c r="J81" s="455" t="str">
        <f t="shared" si="22"/>
        <v>IK I - 3.2</v>
      </c>
      <c r="K81" s="234" t="s">
        <v>494</v>
      </c>
      <c r="L81" s="235"/>
      <c r="M81" s="236" t="s">
        <v>493</v>
      </c>
      <c r="N81" s="456"/>
      <c r="O81" s="457">
        <v>0.1</v>
      </c>
      <c r="P81" s="199"/>
      <c r="Q81" s="458" t="s">
        <v>387</v>
      </c>
      <c r="R81" s="201"/>
      <c r="S81" s="202" t="str">
        <f t="shared" si="14"/>
        <v/>
      </c>
      <c r="T81" s="203" t="str">
        <f t="shared" si="15"/>
        <v/>
      </c>
      <c r="U81" s="217"/>
      <c r="V81" s="252"/>
      <c r="W81" s="252"/>
      <c r="X81" s="252"/>
      <c r="Y81" s="252"/>
      <c r="Z81" s="252"/>
    </row>
    <row r="82" spans="1:26" s="272" customFormat="1" ht="20.100000000000001" customHeight="1" x14ac:dyDescent="0.2">
      <c r="A82" s="449">
        <v>2</v>
      </c>
      <c r="B82" s="450"/>
      <c r="C82" s="451" t="str">
        <f t="shared" si="16"/>
        <v/>
      </c>
      <c r="D82" s="452">
        <f t="shared" si="17"/>
        <v>3</v>
      </c>
      <c r="E82" s="452">
        <f t="shared" si="18"/>
        <v>3</v>
      </c>
      <c r="F82" s="452">
        <f t="shared" si="19"/>
        <v>0</v>
      </c>
      <c r="G82" s="452">
        <f t="shared" si="20"/>
        <v>0</v>
      </c>
      <c r="H82" s="453" t="str">
        <f t="shared" si="21"/>
        <v>3.3</v>
      </c>
      <c r="I82" s="454"/>
      <c r="J82" s="455" t="str">
        <f t="shared" si="22"/>
        <v>IK I - 3.3</v>
      </c>
      <c r="K82" s="234" t="s">
        <v>495</v>
      </c>
      <c r="L82" s="235" t="s">
        <v>10</v>
      </c>
      <c r="M82" s="236" t="s">
        <v>496</v>
      </c>
      <c r="N82" s="456"/>
      <c r="O82" s="457">
        <v>1</v>
      </c>
      <c r="P82" s="199"/>
      <c r="Q82" s="458" t="s">
        <v>387</v>
      </c>
      <c r="R82" s="201"/>
      <c r="S82" s="202" t="str">
        <f t="shared" si="14"/>
        <v/>
      </c>
      <c r="T82" s="203" t="str">
        <f t="shared" si="15"/>
        <v/>
      </c>
      <c r="U82" s="204"/>
      <c r="V82" s="252"/>
      <c r="W82" s="252"/>
      <c r="X82" s="252"/>
      <c r="Y82" s="252"/>
      <c r="Z82" s="252"/>
    </row>
    <row r="83" spans="1:26" s="272" customFormat="1" ht="20.100000000000001" customHeight="1" x14ac:dyDescent="0.2">
      <c r="A83" s="449">
        <v>2</v>
      </c>
      <c r="B83" s="450"/>
      <c r="C83" s="451" t="str">
        <f t="shared" si="16"/>
        <v/>
      </c>
      <c r="D83" s="452">
        <f t="shared" si="17"/>
        <v>3</v>
      </c>
      <c r="E83" s="452">
        <f t="shared" si="18"/>
        <v>4</v>
      </c>
      <c r="F83" s="452">
        <f t="shared" si="19"/>
        <v>0</v>
      </c>
      <c r="G83" s="452">
        <f t="shared" si="20"/>
        <v>0</v>
      </c>
      <c r="H83" s="453" t="str">
        <f t="shared" si="21"/>
        <v>3.4</v>
      </c>
      <c r="I83" s="454"/>
      <c r="J83" s="455" t="str">
        <f t="shared" si="22"/>
        <v>IK I - 3.4</v>
      </c>
      <c r="K83" s="234" t="s">
        <v>497</v>
      </c>
      <c r="L83" s="235" t="s">
        <v>10</v>
      </c>
      <c r="M83" s="236" t="s">
        <v>498</v>
      </c>
      <c r="N83" s="456"/>
      <c r="O83" s="457">
        <v>1</v>
      </c>
      <c r="P83" s="199"/>
      <c r="Q83" s="458" t="s">
        <v>416</v>
      </c>
      <c r="R83" s="201"/>
      <c r="S83" s="202" t="str">
        <f t="shared" si="14"/>
        <v/>
      </c>
      <c r="T83" s="203" t="str">
        <f t="shared" si="15"/>
        <v/>
      </c>
      <c r="U83" s="204"/>
      <c r="V83" s="252"/>
      <c r="W83" s="252"/>
      <c r="X83" s="252"/>
      <c r="Y83" s="252"/>
      <c r="Z83" s="252"/>
    </row>
    <row r="84" spans="1:26" s="272" customFormat="1" ht="20.100000000000001" customHeight="1" x14ac:dyDescent="0.2">
      <c r="A84" s="449">
        <v>2</v>
      </c>
      <c r="B84" s="450"/>
      <c r="C84" s="451" t="str">
        <f t="shared" si="16"/>
        <v/>
      </c>
      <c r="D84" s="452">
        <f t="shared" si="17"/>
        <v>3</v>
      </c>
      <c r="E84" s="452">
        <f t="shared" si="18"/>
        <v>5</v>
      </c>
      <c r="F84" s="452">
        <f t="shared" si="19"/>
        <v>0</v>
      </c>
      <c r="G84" s="452">
        <f t="shared" si="20"/>
        <v>0</v>
      </c>
      <c r="H84" s="453" t="str">
        <f t="shared" si="21"/>
        <v>3.5</v>
      </c>
      <c r="I84" s="454"/>
      <c r="J84" s="455" t="str">
        <f t="shared" si="22"/>
        <v>IK I - 3.5</v>
      </c>
      <c r="K84" s="234" t="s">
        <v>538</v>
      </c>
      <c r="L84" s="235" t="s">
        <v>10</v>
      </c>
      <c r="M84" s="236" t="s">
        <v>539</v>
      </c>
      <c r="N84" s="456"/>
      <c r="O84" s="457">
        <v>1</v>
      </c>
      <c r="P84" s="199"/>
      <c r="Q84" s="458" t="s">
        <v>416</v>
      </c>
      <c r="R84" s="201"/>
      <c r="S84" s="202" t="str">
        <f t="shared" si="14"/>
        <v/>
      </c>
      <c r="T84" s="203" t="str">
        <f t="shared" si="15"/>
        <v/>
      </c>
      <c r="U84" s="204"/>
      <c r="V84" s="252"/>
      <c r="W84" s="252"/>
      <c r="X84" s="252"/>
      <c r="Y84" s="252"/>
      <c r="Z84" s="252"/>
    </row>
    <row r="85" spans="1:26" s="272" customFormat="1" ht="20.100000000000001" customHeight="1" x14ac:dyDescent="0.2">
      <c r="A85" s="449">
        <v>2</v>
      </c>
      <c r="B85" s="450"/>
      <c r="C85" s="451" t="str">
        <f t="shared" si="16"/>
        <v>Ü</v>
      </c>
      <c r="D85" s="452">
        <f t="shared" si="17"/>
        <v>3</v>
      </c>
      <c r="E85" s="452">
        <f t="shared" si="18"/>
        <v>6</v>
      </c>
      <c r="F85" s="452">
        <f t="shared" si="19"/>
        <v>0</v>
      </c>
      <c r="G85" s="452">
        <f t="shared" si="20"/>
        <v>0</v>
      </c>
      <c r="H85" s="453" t="str">
        <f t="shared" si="21"/>
        <v>3.6</v>
      </c>
      <c r="I85" s="454"/>
      <c r="J85" s="455" t="str">
        <f t="shared" si="22"/>
        <v>IK I - 3.6</v>
      </c>
      <c r="K85" s="234" t="s">
        <v>499</v>
      </c>
      <c r="L85" s="235"/>
      <c r="M85" s="236"/>
      <c r="N85" s="456"/>
      <c r="O85" s="457"/>
      <c r="P85" s="199"/>
      <c r="Q85" s="458"/>
      <c r="R85" s="201"/>
      <c r="S85" s="202" t="str">
        <f t="shared" si="14"/>
        <v/>
      </c>
      <c r="T85" s="203" t="str">
        <f t="shared" si="15"/>
        <v/>
      </c>
      <c r="U85" s="204"/>
      <c r="V85" s="252"/>
      <c r="W85" s="252"/>
      <c r="X85" s="252"/>
      <c r="Y85" s="252"/>
      <c r="Z85" s="252"/>
    </row>
    <row r="86" spans="1:26" s="272" customFormat="1" ht="20.100000000000001" customHeight="1" x14ac:dyDescent="0.2">
      <c r="A86" s="449">
        <v>3</v>
      </c>
      <c r="B86" s="450"/>
      <c r="C86" s="451" t="str">
        <f t="shared" si="16"/>
        <v/>
      </c>
      <c r="D86" s="452">
        <f t="shared" si="17"/>
        <v>3</v>
      </c>
      <c r="E86" s="452">
        <f t="shared" si="18"/>
        <v>6</v>
      </c>
      <c r="F86" s="452">
        <f t="shared" si="19"/>
        <v>1</v>
      </c>
      <c r="G86" s="452">
        <f t="shared" si="20"/>
        <v>0</v>
      </c>
      <c r="H86" s="453" t="str">
        <f t="shared" si="21"/>
        <v>3.6.1</v>
      </c>
      <c r="I86" s="454"/>
      <c r="J86" s="455" t="str">
        <f t="shared" si="22"/>
        <v>IK I - 3.6.1</v>
      </c>
      <c r="K86" s="234" t="s">
        <v>540</v>
      </c>
      <c r="L86" s="235" t="s">
        <v>10</v>
      </c>
      <c r="M86" s="236" t="s">
        <v>507</v>
      </c>
      <c r="N86" s="456"/>
      <c r="O86" s="457">
        <v>9</v>
      </c>
      <c r="P86" s="199"/>
      <c r="Q86" s="458" t="s">
        <v>416</v>
      </c>
      <c r="R86" s="201"/>
      <c r="S86" s="202" t="str">
        <f t="shared" si="14"/>
        <v/>
      </c>
      <c r="T86" s="203" t="str">
        <f t="shared" si="15"/>
        <v/>
      </c>
      <c r="U86" s="204"/>
      <c r="V86" s="252"/>
      <c r="W86" s="252"/>
      <c r="X86" s="252"/>
      <c r="Y86" s="252"/>
      <c r="Z86" s="252"/>
    </row>
    <row r="87" spans="1:26" s="272" customFormat="1" ht="20.100000000000001" customHeight="1" x14ac:dyDescent="0.2">
      <c r="A87" s="449">
        <v>3</v>
      </c>
      <c r="B87" s="450"/>
      <c r="C87" s="451" t="str">
        <f t="shared" si="16"/>
        <v/>
      </c>
      <c r="D87" s="452">
        <f t="shared" si="17"/>
        <v>3</v>
      </c>
      <c r="E87" s="452">
        <f t="shared" si="18"/>
        <v>6</v>
      </c>
      <c r="F87" s="452">
        <f t="shared" si="19"/>
        <v>2</v>
      </c>
      <c r="G87" s="452">
        <f t="shared" si="20"/>
        <v>0</v>
      </c>
      <c r="H87" s="453" t="str">
        <f t="shared" si="21"/>
        <v>3.6.2</v>
      </c>
      <c r="I87" s="454"/>
      <c r="J87" s="455" t="str">
        <f t="shared" si="22"/>
        <v>IK I - 3.6.2</v>
      </c>
      <c r="K87" s="234" t="s">
        <v>541</v>
      </c>
      <c r="L87" s="235" t="s">
        <v>10</v>
      </c>
      <c r="M87" s="236" t="s">
        <v>503</v>
      </c>
      <c r="N87" s="456"/>
      <c r="O87" s="457">
        <v>9</v>
      </c>
      <c r="P87" s="199"/>
      <c r="Q87" s="458" t="s">
        <v>416</v>
      </c>
      <c r="R87" s="201"/>
      <c r="S87" s="202" t="str">
        <f t="shared" si="14"/>
        <v/>
      </c>
      <c r="T87" s="203" t="str">
        <f t="shared" si="15"/>
        <v/>
      </c>
      <c r="U87" s="204"/>
      <c r="V87" s="252"/>
      <c r="W87" s="252"/>
      <c r="X87" s="252"/>
      <c r="Y87" s="252"/>
      <c r="Z87" s="252"/>
    </row>
    <row r="88" spans="1:26" s="272" customFormat="1" ht="20.100000000000001" customHeight="1" x14ac:dyDescent="0.2">
      <c r="A88" s="449">
        <v>3</v>
      </c>
      <c r="B88" s="450"/>
      <c r="C88" s="451" t="str">
        <f t="shared" si="16"/>
        <v/>
      </c>
      <c r="D88" s="452">
        <f t="shared" si="17"/>
        <v>3</v>
      </c>
      <c r="E88" s="452">
        <f t="shared" si="18"/>
        <v>6</v>
      </c>
      <c r="F88" s="452">
        <f t="shared" si="19"/>
        <v>3</v>
      </c>
      <c r="G88" s="452">
        <f t="shared" si="20"/>
        <v>0</v>
      </c>
      <c r="H88" s="453" t="str">
        <f t="shared" si="21"/>
        <v>3.6.3</v>
      </c>
      <c r="I88" s="454"/>
      <c r="J88" s="455" t="str">
        <f t="shared" si="22"/>
        <v>IK I - 3.6.3</v>
      </c>
      <c r="K88" s="234" t="s">
        <v>542</v>
      </c>
      <c r="L88" s="235" t="s">
        <v>10</v>
      </c>
      <c r="M88" s="236" t="s">
        <v>507</v>
      </c>
      <c r="N88" s="456"/>
      <c r="O88" s="457">
        <v>1</v>
      </c>
      <c r="P88" s="199"/>
      <c r="Q88" s="458" t="s">
        <v>416</v>
      </c>
      <c r="R88" s="201"/>
      <c r="S88" s="202" t="str">
        <f t="shared" si="14"/>
        <v/>
      </c>
      <c r="T88" s="203" t="str">
        <f t="shared" si="15"/>
        <v/>
      </c>
      <c r="U88" s="204"/>
      <c r="V88" s="252"/>
      <c r="W88" s="252"/>
      <c r="X88" s="252"/>
      <c r="Y88" s="252"/>
      <c r="Z88" s="252"/>
    </row>
    <row r="89" spans="1:26" s="272" customFormat="1" ht="20.100000000000001" customHeight="1" x14ac:dyDescent="0.2">
      <c r="A89" s="449">
        <v>2</v>
      </c>
      <c r="B89" s="450"/>
      <c r="C89" s="451" t="str">
        <f t="shared" si="16"/>
        <v>Ü</v>
      </c>
      <c r="D89" s="452">
        <f t="shared" si="17"/>
        <v>3</v>
      </c>
      <c r="E89" s="452">
        <f t="shared" si="18"/>
        <v>7</v>
      </c>
      <c r="F89" s="452">
        <f t="shared" si="19"/>
        <v>0</v>
      </c>
      <c r="G89" s="452">
        <f t="shared" si="20"/>
        <v>0</v>
      </c>
      <c r="H89" s="453" t="str">
        <f t="shared" si="21"/>
        <v>3.7</v>
      </c>
      <c r="I89" s="454"/>
      <c r="J89" s="455" t="str">
        <f t="shared" si="22"/>
        <v>IK I - 3.7</v>
      </c>
      <c r="K89" s="234" t="s">
        <v>543</v>
      </c>
      <c r="L89" s="235"/>
      <c r="M89" s="236"/>
      <c r="N89" s="456"/>
      <c r="O89" s="457"/>
      <c r="P89" s="199"/>
      <c r="Q89" s="458"/>
      <c r="R89" s="201"/>
      <c r="S89" s="202" t="str">
        <f t="shared" si="14"/>
        <v/>
      </c>
      <c r="T89" s="203" t="str">
        <f t="shared" si="15"/>
        <v/>
      </c>
      <c r="U89" s="204"/>
      <c r="V89" s="252"/>
      <c r="W89" s="252"/>
      <c r="X89" s="252"/>
      <c r="Y89" s="252"/>
      <c r="Z89" s="252"/>
    </row>
    <row r="90" spans="1:26" s="272" customFormat="1" ht="20.100000000000001" customHeight="1" x14ac:dyDescent="0.2">
      <c r="A90" s="449">
        <v>3</v>
      </c>
      <c r="B90" s="450"/>
      <c r="C90" s="451" t="str">
        <f t="shared" si="16"/>
        <v/>
      </c>
      <c r="D90" s="452">
        <f t="shared" si="17"/>
        <v>3</v>
      </c>
      <c r="E90" s="452">
        <f t="shared" si="18"/>
        <v>7</v>
      </c>
      <c r="F90" s="452">
        <f t="shared" si="19"/>
        <v>1</v>
      </c>
      <c r="G90" s="452">
        <f t="shared" si="20"/>
        <v>0</v>
      </c>
      <c r="H90" s="453" t="str">
        <f t="shared" si="21"/>
        <v>3.7.1</v>
      </c>
      <c r="I90" s="454"/>
      <c r="J90" s="455" t="str">
        <f t="shared" si="22"/>
        <v>IK I - 3.7.1</v>
      </c>
      <c r="K90" s="237" t="s">
        <v>544</v>
      </c>
      <c r="L90" s="235" t="s">
        <v>10</v>
      </c>
      <c r="M90" s="236" t="s">
        <v>545</v>
      </c>
      <c r="N90" s="456"/>
      <c r="O90" s="457">
        <v>1</v>
      </c>
      <c r="P90" s="199"/>
      <c r="Q90" s="458" t="s">
        <v>416</v>
      </c>
      <c r="R90" s="201"/>
      <c r="S90" s="202" t="str">
        <f t="shared" si="14"/>
        <v/>
      </c>
      <c r="T90" s="203" t="str">
        <f t="shared" si="15"/>
        <v/>
      </c>
      <c r="U90" s="204"/>
      <c r="V90" s="252"/>
      <c r="W90" s="252"/>
      <c r="X90" s="252"/>
      <c r="Y90" s="252"/>
      <c r="Z90" s="252"/>
    </row>
    <row r="91" spans="1:26" s="272" customFormat="1" ht="20.100000000000001" customHeight="1" x14ac:dyDescent="0.2">
      <c r="A91" s="449">
        <v>3</v>
      </c>
      <c r="B91" s="450"/>
      <c r="C91" s="451" t="str">
        <f t="shared" si="16"/>
        <v/>
      </c>
      <c r="D91" s="452">
        <f t="shared" si="17"/>
        <v>3</v>
      </c>
      <c r="E91" s="452">
        <f t="shared" si="18"/>
        <v>7</v>
      </c>
      <c r="F91" s="452">
        <f t="shared" si="19"/>
        <v>2</v>
      </c>
      <c r="G91" s="452">
        <f t="shared" si="20"/>
        <v>0</v>
      </c>
      <c r="H91" s="453" t="str">
        <f t="shared" si="21"/>
        <v>3.7.2</v>
      </c>
      <c r="I91" s="454"/>
      <c r="J91" s="455" t="str">
        <f t="shared" si="22"/>
        <v>IK I - 3.7.2</v>
      </c>
      <c r="K91" s="237" t="s">
        <v>546</v>
      </c>
      <c r="L91" s="235" t="s">
        <v>10</v>
      </c>
      <c r="M91" s="236" t="s">
        <v>503</v>
      </c>
      <c r="N91" s="456"/>
      <c r="O91" s="457">
        <v>1</v>
      </c>
      <c r="P91" s="199"/>
      <c r="Q91" s="458" t="s">
        <v>416</v>
      </c>
      <c r="R91" s="201"/>
      <c r="S91" s="202" t="str">
        <f t="shared" si="14"/>
        <v/>
      </c>
      <c r="T91" s="203" t="str">
        <f t="shared" si="15"/>
        <v/>
      </c>
      <c r="U91" s="204"/>
      <c r="V91" s="252"/>
      <c r="W91" s="252"/>
      <c r="X91" s="252"/>
      <c r="Y91" s="252"/>
      <c r="Z91" s="252"/>
    </row>
    <row r="92" spans="1:26" s="272" customFormat="1" ht="20.100000000000001" customHeight="1" x14ac:dyDescent="0.2">
      <c r="A92" s="449">
        <v>3</v>
      </c>
      <c r="B92" s="450"/>
      <c r="C92" s="451" t="str">
        <f t="shared" si="16"/>
        <v/>
      </c>
      <c r="D92" s="452">
        <f t="shared" si="17"/>
        <v>3</v>
      </c>
      <c r="E92" s="452">
        <f t="shared" si="18"/>
        <v>7</v>
      </c>
      <c r="F92" s="452">
        <f t="shared" si="19"/>
        <v>3</v>
      </c>
      <c r="G92" s="452">
        <f t="shared" si="20"/>
        <v>0</v>
      </c>
      <c r="H92" s="453" t="str">
        <f t="shared" si="21"/>
        <v>3.7.3</v>
      </c>
      <c r="I92" s="454"/>
      <c r="J92" s="455" t="str">
        <f t="shared" si="22"/>
        <v>IK I - 3.7.3</v>
      </c>
      <c r="K92" s="234" t="s">
        <v>547</v>
      </c>
      <c r="L92" s="235" t="s">
        <v>10</v>
      </c>
      <c r="M92" s="236" t="s">
        <v>545</v>
      </c>
      <c r="N92" s="456"/>
      <c r="O92" s="457">
        <v>1</v>
      </c>
      <c r="P92" s="199"/>
      <c r="Q92" s="458" t="s">
        <v>416</v>
      </c>
      <c r="R92" s="201"/>
      <c r="S92" s="202" t="str">
        <f t="shared" si="14"/>
        <v/>
      </c>
      <c r="T92" s="203" t="str">
        <f t="shared" si="15"/>
        <v/>
      </c>
      <c r="U92" s="204"/>
      <c r="V92" s="252"/>
      <c r="W92" s="252"/>
      <c r="X92" s="252"/>
      <c r="Y92" s="252"/>
      <c r="Z92" s="252"/>
    </row>
    <row r="93" spans="1:26" s="272" customFormat="1" ht="20.100000000000001" customHeight="1" x14ac:dyDescent="0.2">
      <c r="A93" s="449">
        <v>3</v>
      </c>
      <c r="B93" s="450"/>
      <c r="C93" s="451" t="str">
        <f t="shared" si="16"/>
        <v/>
      </c>
      <c r="D93" s="452">
        <f t="shared" si="17"/>
        <v>3</v>
      </c>
      <c r="E93" s="452">
        <f t="shared" si="18"/>
        <v>7</v>
      </c>
      <c r="F93" s="452">
        <f t="shared" si="19"/>
        <v>4</v>
      </c>
      <c r="G93" s="452">
        <f t="shared" si="20"/>
        <v>0</v>
      </c>
      <c r="H93" s="453" t="str">
        <f t="shared" si="21"/>
        <v>3.7.4</v>
      </c>
      <c r="I93" s="454"/>
      <c r="J93" s="455" t="str">
        <f t="shared" si="22"/>
        <v>IK I - 3.7.4</v>
      </c>
      <c r="K93" s="234" t="s">
        <v>548</v>
      </c>
      <c r="L93" s="235" t="s">
        <v>10</v>
      </c>
      <c r="M93" s="236" t="s">
        <v>503</v>
      </c>
      <c r="N93" s="456"/>
      <c r="O93" s="457">
        <v>1</v>
      </c>
      <c r="P93" s="199"/>
      <c r="Q93" s="458" t="s">
        <v>416</v>
      </c>
      <c r="R93" s="201"/>
      <c r="S93" s="202" t="str">
        <f t="shared" si="14"/>
        <v/>
      </c>
      <c r="T93" s="203" t="str">
        <f t="shared" si="15"/>
        <v/>
      </c>
      <c r="U93" s="204"/>
      <c r="V93" s="252"/>
      <c r="W93" s="252"/>
      <c r="X93" s="252"/>
      <c r="Y93" s="252"/>
      <c r="Z93" s="252"/>
    </row>
    <row r="94" spans="1:26" s="272" customFormat="1" ht="20.100000000000001" customHeight="1" x14ac:dyDescent="0.2">
      <c r="A94" s="449">
        <v>3</v>
      </c>
      <c r="B94" s="450"/>
      <c r="C94" s="451" t="str">
        <f t="shared" si="16"/>
        <v/>
      </c>
      <c r="D94" s="452">
        <f t="shared" si="17"/>
        <v>3</v>
      </c>
      <c r="E94" s="452">
        <f t="shared" si="18"/>
        <v>7</v>
      </c>
      <c r="F94" s="452">
        <f t="shared" si="19"/>
        <v>5</v>
      </c>
      <c r="G94" s="452">
        <f t="shared" si="20"/>
        <v>0</v>
      </c>
      <c r="H94" s="453" t="str">
        <f t="shared" si="21"/>
        <v>3.7.5</v>
      </c>
      <c r="I94" s="454"/>
      <c r="J94" s="455" t="str">
        <f t="shared" si="22"/>
        <v>IK I - 3.7.5</v>
      </c>
      <c r="K94" s="237" t="s">
        <v>549</v>
      </c>
      <c r="L94" s="235" t="s">
        <v>10</v>
      </c>
      <c r="M94" s="236" t="s">
        <v>550</v>
      </c>
      <c r="N94" s="456"/>
      <c r="O94" s="457">
        <v>4</v>
      </c>
      <c r="P94" s="199"/>
      <c r="Q94" s="458" t="s">
        <v>416</v>
      </c>
      <c r="R94" s="201"/>
      <c r="S94" s="202" t="str">
        <f t="shared" si="14"/>
        <v/>
      </c>
      <c r="T94" s="203" t="str">
        <f t="shared" si="15"/>
        <v/>
      </c>
      <c r="U94" s="204"/>
      <c r="V94" s="252"/>
      <c r="W94" s="252"/>
      <c r="X94" s="252"/>
      <c r="Y94" s="252"/>
      <c r="Z94" s="252"/>
    </row>
    <row r="95" spans="1:26" s="272" customFormat="1" ht="32.450000000000003" customHeight="1" x14ac:dyDescent="0.2">
      <c r="A95" s="449">
        <v>3</v>
      </c>
      <c r="B95" s="450"/>
      <c r="C95" s="451" t="str">
        <f t="shared" si="16"/>
        <v/>
      </c>
      <c r="D95" s="452">
        <f t="shared" si="17"/>
        <v>3</v>
      </c>
      <c r="E95" s="452">
        <f t="shared" si="18"/>
        <v>7</v>
      </c>
      <c r="F95" s="452">
        <f t="shared" si="19"/>
        <v>6</v>
      </c>
      <c r="G95" s="452">
        <f t="shared" si="20"/>
        <v>0</v>
      </c>
      <c r="H95" s="453" t="str">
        <f t="shared" si="21"/>
        <v>3.7.6</v>
      </c>
      <c r="I95" s="454"/>
      <c r="J95" s="455" t="str">
        <f t="shared" si="22"/>
        <v>IK I - 3.7.6</v>
      </c>
      <c r="K95" s="237" t="s">
        <v>551</v>
      </c>
      <c r="L95" s="235" t="s">
        <v>10</v>
      </c>
      <c r="M95" s="236" t="s">
        <v>552</v>
      </c>
      <c r="N95" s="456"/>
      <c r="O95" s="457">
        <v>4</v>
      </c>
      <c r="P95" s="199"/>
      <c r="Q95" s="458" t="s">
        <v>416</v>
      </c>
      <c r="R95" s="201"/>
      <c r="S95" s="202" t="str">
        <f t="shared" si="14"/>
        <v/>
      </c>
      <c r="T95" s="203" t="str">
        <f t="shared" si="15"/>
        <v/>
      </c>
      <c r="U95" s="204"/>
      <c r="V95" s="252"/>
      <c r="W95" s="252"/>
      <c r="X95" s="252"/>
      <c r="Y95" s="252"/>
      <c r="Z95" s="252"/>
    </row>
    <row r="96" spans="1:26" s="272" customFormat="1" ht="20.100000000000001" customHeight="1" x14ac:dyDescent="0.2">
      <c r="A96" s="449">
        <v>3</v>
      </c>
      <c r="B96" s="450"/>
      <c r="C96" s="451" t="str">
        <f t="shared" si="16"/>
        <v/>
      </c>
      <c r="D96" s="452">
        <f t="shared" si="17"/>
        <v>3</v>
      </c>
      <c r="E96" s="452">
        <f t="shared" si="18"/>
        <v>7</v>
      </c>
      <c r="F96" s="452">
        <f t="shared" si="19"/>
        <v>7</v>
      </c>
      <c r="G96" s="452">
        <f t="shared" si="20"/>
        <v>0</v>
      </c>
      <c r="H96" s="453" t="str">
        <f t="shared" si="21"/>
        <v>3.7.7</v>
      </c>
      <c r="I96" s="454"/>
      <c r="J96" s="455" t="str">
        <f t="shared" si="22"/>
        <v>IK I - 3.7.7</v>
      </c>
      <c r="K96" s="237" t="s">
        <v>553</v>
      </c>
      <c r="L96" s="235" t="s">
        <v>10</v>
      </c>
      <c r="M96" s="236" t="s">
        <v>550</v>
      </c>
      <c r="N96" s="456"/>
      <c r="O96" s="457">
        <v>1</v>
      </c>
      <c r="P96" s="199"/>
      <c r="Q96" s="458" t="s">
        <v>416</v>
      </c>
      <c r="R96" s="201"/>
      <c r="S96" s="202" t="str">
        <f t="shared" si="14"/>
        <v/>
      </c>
      <c r="T96" s="203" t="str">
        <f t="shared" si="15"/>
        <v/>
      </c>
      <c r="U96" s="204"/>
      <c r="V96" s="252"/>
      <c r="W96" s="252"/>
      <c r="X96" s="252"/>
      <c r="Y96" s="252"/>
      <c r="Z96" s="252"/>
    </row>
    <row r="97" spans="1:26" s="272" customFormat="1" ht="28.5" x14ac:dyDescent="0.2">
      <c r="A97" s="449">
        <v>3</v>
      </c>
      <c r="B97" s="450"/>
      <c r="C97" s="451" t="str">
        <f t="shared" si="16"/>
        <v/>
      </c>
      <c r="D97" s="452">
        <f t="shared" si="17"/>
        <v>3</v>
      </c>
      <c r="E97" s="452">
        <f t="shared" si="18"/>
        <v>7</v>
      </c>
      <c r="F97" s="452">
        <f t="shared" si="19"/>
        <v>8</v>
      </c>
      <c r="G97" s="452">
        <f t="shared" si="20"/>
        <v>0</v>
      </c>
      <c r="H97" s="453" t="str">
        <f t="shared" si="21"/>
        <v>3.7.8</v>
      </c>
      <c r="I97" s="454"/>
      <c r="J97" s="455" t="str">
        <f t="shared" si="22"/>
        <v>IK I - 3.7.8</v>
      </c>
      <c r="K97" s="237" t="s">
        <v>554</v>
      </c>
      <c r="L97" s="235" t="s">
        <v>10</v>
      </c>
      <c r="M97" s="236" t="s">
        <v>503</v>
      </c>
      <c r="N97" s="456"/>
      <c r="O97" s="457">
        <v>1</v>
      </c>
      <c r="P97" s="199"/>
      <c r="Q97" s="458" t="s">
        <v>416</v>
      </c>
      <c r="R97" s="201"/>
      <c r="S97" s="202" t="str">
        <f t="shared" si="14"/>
        <v/>
      </c>
      <c r="T97" s="203" t="str">
        <f t="shared" si="15"/>
        <v/>
      </c>
      <c r="U97" s="204"/>
      <c r="V97" s="252"/>
      <c r="W97" s="252"/>
      <c r="X97" s="252"/>
      <c r="Y97" s="252"/>
      <c r="Z97" s="252"/>
    </row>
    <row r="98" spans="1:26" s="272" customFormat="1" ht="20.100000000000001" customHeight="1" x14ac:dyDescent="0.2">
      <c r="A98" s="449">
        <v>1</v>
      </c>
      <c r="B98" s="450"/>
      <c r="C98" s="451" t="str">
        <f t="shared" si="16"/>
        <v>T</v>
      </c>
      <c r="D98" s="452">
        <f t="shared" si="17"/>
        <v>4</v>
      </c>
      <c r="E98" s="452">
        <f t="shared" si="18"/>
        <v>0</v>
      </c>
      <c r="F98" s="452">
        <f t="shared" si="19"/>
        <v>0</v>
      </c>
      <c r="G98" s="452">
        <f t="shared" si="20"/>
        <v>0</v>
      </c>
      <c r="H98" s="453">
        <f t="shared" si="21"/>
        <v>4</v>
      </c>
      <c r="I98" s="454"/>
      <c r="J98" s="455" t="str">
        <f t="shared" si="22"/>
        <v>IK I - 4</v>
      </c>
      <c r="K98" s="234" t="s">
        <v>511</v>
      </c>
      <c r="L98" s="235"/>
      <c r="M98" s="236"/>
      <c r="N98" s="456"/>
      <c r="O98" s="457"/>
      <c r="P98" s="199"/>
      <c r="Q98" s="458"/>
      <c r="R98" s="201"/>
      <c r="S98" s="202" t="str">
        <f t="shared" si="14"/>
        <v/>
      </c>
      <c r="T98" s="203" t="str">
        <f t="shared" si="15"/>
        <v/>
      </c>
      <c r="U98" s="204"/>
      <c r="V98" s="252"/>
      <c r="W98" s="252"/>
      <c r="X98" s="252"/>
      <c r="Y98" s="252"/>
      <c r="Z98" s="252"/>
    </row>
    <row r="99" spans="1:26" s="272" customFormat="1" ht="20.100000000000001" customHeight="1" x14ac:dyDescent="0.2">
      <c r="A99" s="449">
        <v>3</v>
      </c>
      <c r="B99" s="450"/>
      <c r="C99" s="451" t="str">
        <f t="shared" si="16"/>
        <v/>
      </c>
      <c r="D99" s="452">
        <f t="shared" si="17"/>
        <v>4</v>
      </c>
      <c r="E99" s="452">
        <f t="shared" si="18"/>
        <v>0</v>
      </c>
      <c r="F99" s="452">
        <f t="shared" si="19"/>
        <v>1</v>
      </c>
      <c r="G99" s="452">
        <f t="shared" si="20"/>
        <v>0</v>
      </c>
      <c r="H99" s="453" t="str">
        <f t="shared" si="21"/>
        <v>4.0.1</v>
      </c>
      <c r="I99" s="454"/>
      <c r="J99" s="455" t="str">
        <f t="shared" si="22"/>
        <v>IK I - 4.0.1</v>
      </c>
      <c r="K99" s="234"/>
      <c r="L99" s="235"/>
      <c r="M99" s="236"/>
      <c r="N99" s="456"/>
      <c r="O99" s="457"/>
      <c r="P99" s="199"/>
      <c r="Q99" s="458"/>
      <c r="R99" s="201"/>
      <c r="S99" s="202" t="str">
        <f t="shared" si="14"/>
        <v/>
      </c>
      <c r="T99" s="203" t="str">
        <f t="shared" si="15"/>
        <v/>
      </c>
      <c r="U99" s="204"/>
      <c r="V99" s="252"/>
      <c r="W99" s="252"/>
      <c r="X99" s="252"/>
      <c r="Y99" s="252"/>
      <c r="Z99" s="252"/>
    </row>
    <row r="100" spans="1:26" s="272" customFormat="1" ht="20.100000000000001" customHeight="1" x14ac:dyDescent="0.2">
      <c r="A100" s="449">
        <v>3</v>
      </c>
      <c r="B100" s="450"/>
      <c r="C100" s="451" t="str">
        <f t="shared" si="16"/>
        <v/>
      </c>
      <c r="D100" s="452">
        <f t="shared" si="17"/>
        <v>4</v>
      </c>
      <c r="E100" s="452">
        <f t="shared" si="18"/>
        <v>0</v>
      </c>
      <c r="F100" s="452">
        <f t="shared" si="19"/>
        <v>2</v>
      </c>
      <c r="G100" s="452">
        <f t="shared" si="20"/>
        <v>0</v>
      </c>
      <c r="H100" s="453" t="str">
        <f t="shared" si="21"/>
        <v>4.0.2</v>
      </c>
      <c r="I100" s="454"/>
      <c r="J100" s="455" t="str">
        <f t="shared" si="22"/>
        <v>IK I - 4.0.2</v>
      </c>
      <c r="K100" s="234"/>
      <c r="L100" s="235"/>
      <c r="M100" s="236"/>
      <c r="N100" s="456"/>
      <c r="O100" s="457"/>
      <c r="P100" s="199"/>
      <c r="Q100" s="458"/>
      <c r="R100" s="201"/>
      <c r="S100" s="202" t="str">
        <f t="shared" si="14"/>
        <v/>
      </c>
      <c r="T100" s="203" t="str">
        <f t="shared" si="15"/>
        <v/>
      </c>
      <c r="U100" s="204"/>
      <c r="V100" s="252"/>
      <c r="W100" s="252"/>
      <c r="X100" s="252"/>
      <c r="Y100" s="252"/>
      <c r="Z100" s="252"/>
    </row>
    <row r="101" spans="1:26" s="272" customFormat="1" ht="20.100000000000001" customHeight="1" x14ac:dyDescent="0.2">
      <c r="A101" s="449">
        <v>3</v>
      </c>
      <c r="B101" s="450"/>
      <c r="C101" s="451" t="str">
        <f t="shared" si="16"/>
        <v/>
      </c>
      <c r="D101" s="452">
        <f t="shared" si="17"/>
        <v>4</v>
      </c>
      <c r="E101" s="452">
        <f t="shared" si="18"/>
        <v>0</v>
      </c>
      <c r="F101" s="452">
        <f t="shared" si="19"/>
        <v>3</v>
      </c>
      <c r="G101" s="452">
        <f t="shared" si="20"/>
        <v>0</v>
      </c>
      <c r="H101" s="453" t="str">
        <f t="shared" si="21"/>
        <v>4.0.3</v>
      </c>
      <c r="I101" s="454"/>
      <c r="J101" s="455" t="str">
        <f t="shared" si="22"/>
        <v>IK I - 4.0.3</v>
      </c>
      <c r="K101" s="234"/>
      <c r="L101" s="235"/>
      <c r="M101" s="236"/>
      <c r="N101" s="456"/>
      <c r="O101" s="457"/>
      <c r="P101" s="199"/>
      <c r="Q101" s="458"/>
      <c r="R101" s="201"/>
      <c r="S101" s="202" t="str">
        <f t="shared" si="14"/>
        <v/>
      </c>
      <c r="T101" s="203" t="str">
        <f t="shared" si="15"/>
        <v/>
      </c>
      <c r="U101" s="204"/>
      <c r="V101" s="252"/>
      <c r="W101" s="252"/>
      <c r="X101" s="252"/>
      <c r="Y101" s="252"/>
      <c r="Z101" s="252"/>
    </row>
    <row r="102" spans="1:26" s="272" customFormat="1" ht="20.100000000000001" customHeight="1" x14ac:dyDescent="0.2">
      <c r="A102" s="449">
        <v>3</v>
      </c>
      <c r="B102" s="450"/>
      <c r="C102" s="451" t="str">
        <f t="shared" si="16"/>
        <v/>
      </c>
      <c r="D102" s="452">
        <f t="shared" si="17"/>
        <v>4</v>
      </c>
      <c r="E102" s="452">
        <f t="shared" si="18"/>
        <v>0</v>
      </c>
      <c r="F102" s="452">
        <f t="shared" si="19"/>
        <v>4</v>
      </c>
      <c r="G102" s="452">
        <f t="shared" si="20"/>
        <v>0</v>
      </c>
      <c r="H102" s="453" t="str">
        <f t="shared" si="21"/>
        <v>4.0.4</v>
      </c>
      <c r="I102" s="454"/>
      <c r="J102" s="455" t="str">
        <f t="shared" si="22"/>
        <v>IK I - 4.0.4</v>
      </c>
      <c r="K102" s="234"/>
      <c r="L102" s="235"/>
      <c r="M102" s="236"/>
      <c r="N102" s="456"/>
      <c r="O102" s="457"/>
      <c r="P102" s="199"/>
      <c r="Q102" s="458"/>
      <c r="R102" s="201"/>
      <c r="S102" s="202" t="str">
        <f t="shared" si="14"/>
        <v/>
      </c>
      <c r="T102" s="203" t="str">
        <f t="shared" si="15"/>
        <v/>
      </c>
      <c r="U102" s="204"/>
      <c r="V102" s="252"/>
      <c r="W102" s="252"/>
      <c r="X102" s="252"/>
      <c r="Y102" s="252"/>
      <c r="Z102" s="252"/>
    </row>
    <row r="103" spans="1:26" s="272" customFormat="1" ht="20.100000000000001" customHeight="1" x14ac:dyDescent="0.2">
      <c r="A103" s="449">
        <v>3</v>
      </c>
      <c r="B103" s="450"/>
      <c r="C103" s="451" t="str">
        <f t="shared" si="16"/>
        <v/>
      </c>
      <c r="D103" s="452">
        <f t="shared" si="17"/>
        <v>4</v>
      </c>
      <c r="E103" s="452">
        <f t="shared" si="18"/>
        <v>0</v>
      </c>
      <c r="F103" s="452">
        <f t="shared" si="19"/>
        <v>5</v>
      </c>
      <c r="G103" s="452">
        <f t="shared" si="20"/>
        <v>0</v>
      </c>
      <c r="H103" s="453" t="str">
        <f t="shared" si="21"/>
        <v>4.0.5</v>
      </c>
      <c r="I103" s="454"/>
      <c r="J103" s="455" t="str">
        <f t="shared" si="22"/>
        <v>IK I - 4.0.5</v>
      </c>
      <c r="K103" s="234"/>
      <c r="L103" s="235"/>
      <c r="M103" s="236"/>
      <c r="N103" s="456"/>
      <c r="O103" s="457"/>
      <c r="P103" s="199"/>
      <c r="Q103" s="458"/>
      <c r="R103" s="201"/>
      <c r="S103" s="202" t="str">
        <f t="shared" si="14"/>
        <v/>
      </c>
      <c r="T103" s="203" t="str">
        <f t="shared" si="15"/>
        <v/>
      </c>
      <c r="U103" s="204"/>
      <c r="V103" s="252"/>
      <c r="W103" s="252"/>
      <c r="X103" s="252"/>
      <c r="Y103" s="252"/>
      <c r="Z103" s="252"/>
    </row>
    <row r="104" spans="1:26" s="272" customFormat="1" ht="20.100000000000001" customHeight="1" x14ac:dyDescent="0.2">
      <c r="A104" s="449">
        <v>3</v>
      </c>
      <c r="B104" s="450"/>
      <c r="C104" s="451" t="str">
        <f t="shared" si="16"/>
        <v/>
      </c>
      <c r="D104" s="452">
        <f t="shared" si="17"/>
        <v>4</v>
      </c>
      <c r="E104" s="452">
        <f t="shared" si="18"/>
        <v>0</v>
      </c>
      <c r="F104" s="452">
        <f t="shared" si="19"/>
        <v>6</v>
      </c>
      <c r="G104" s="452">
        <f t="shared" si="20"/>
        <v>0</v>
      </c>
      <c r="H104" s="453" t="str">
        <f t="shared" si="21"/>
        <v>4.0.6</v>
      </c>
      <c r="I104" s="454"/>
      <c r="J104" s="455" t="str">
        <f t="shared" si="22"/>
        <v>IK I - 4.0.6</v>
      </c>
      <c r="K104" s="234"/>
      <c r="L104" s="235"/>
      <c r="M104" s="236"/>
      <c r="N104" s="456"/>
      <c r="O104" s="457"/>
      <c r="P104" s="199"/>
      <c r="Q104" s="458"/>
      <c r="R104" s="201"/>
      <c r="S104" s="202" t="str">
        <f t="shared" si="14"/>
        <v/>
      </c>
      <c r="T104" s="203" t="str">
        <f t="shared" si="15"/>
        <v/>
      </c>
      <c r="U104" s="204"/>
      <c r="V104" s="252"/>
      <c r="W104" s="252"/>
      <c r="X104" s="252"/>
      <c r="Y104" s="252"/>
      <c r="Z104" s="252"/>
    </row>
    <row r="105" spans="1:26" s="272" customFormat="1" ht="20.100000000000001" customHeight="1" x14ac:dyDescent="0.2">
      <c r="A105" s="449">
        <v>3</v>
      </c>
      <c r="B105" s="450"/>
      <c r="C105" s="451" t="str">
        <f t="shared" si="16"/>
        <v/>
      </c>
      <c r="D105" s="452">
        <f t="shared" si="17"/>
        <v>4</v>
      </c>
      <c r="E105" s="452">
        <f t="shared" si="18"/>
        <v>0</v>
      </c>
      <c r="F105" s="452">
        <f t="shared" si="19"/>
        <v>7</v>
      </c>
      <c r="G105" s="452">
        <f t="shared" si="20"/>
        <v>0</v>
      </c>
      <c r="H105" s="453" t="str">
        <f t="shared" si="21"/>
        <v>4.0.7</v>
      </c>
      <c r="I105" s="454"/>
      <c r="J105" s="455" t="str">
        <f t="shared" si="22"/>
        <v>IK I - 4.0.7</v>
      </c>
      <c r="K105" s="234"/>
      <c r="L105" s="235"/>
      <c r="M105" s="236"/>
      <c r="N105" s="456"/>
      <c r="O105" s="457"/>
      <c r="P105" s="199"/>
      <c r="Q105" s="458"/>
      <c r="R105" s="201"/>
      <c r="S105" s="202" t="str">
        <f t="shared" si="14"/>
        <v/>
      </c>
      <c r="T105" s="203" t="str">
        <f t="shared" si="15"/>
        <v/>
      </c>
      <c r="U105" s="204"/>
      <c r="V105" s="252"/>
      <c r="W105" s="252"/>
      <c r="X105" s="252"/>
      <c r="Y105" s="252"/>
      <c r="Z105" s="252"/>
    </row>
    <row r="106" spans="1:26" s="272" customFormat="1" ht="20.100000000000001" customHeight="1" x14ac:dyDescent="0.2">
      <c r="A106" s="449">
        <v>3</v>
      </c>
      <c r="B106" s="450"/>
      <c r="C106" s="451" t="str">
        <f t="shared" si="16"/>
        <v/>
      </c>
      <c r="D106" s="452">
        <f t="shared" si="17"/>
        <v>4</v>
      </c>
      <c r="E106" s="452">
        <f t="shared" si="18"/>
        <v>0</v>
      </c>
      <c r="F106" s="452">
        <f t="shared" si="19"/>
        <v>8</v>
      </c>
      <c r="G106" s="452">
        <f t="shared" si="20"/>
        <v>0</v>
      </c>
      <c r="H106" s="453" t="str">
        <f t="shared" si="21"/>
        <v>4.0.8</v>
      </c>
      <c r="I106" s="454"/>
      <c r="J106" s="455" t="str">
        <f t="shared" si="22"/>
        <v>IK I - 4.0.8</v>
      </c>
      <c r="K106" s="234"/>
      <c r="L106" s="235"/>
      <c r="M106" s="236"/>
      <c r="N106" s="456"/>
      <c r="O106" s="457"/>
      <c r="P106" s="199"/>
      <c r="Q106" s="458"/>
      <c r="R106" s="201"/>
      <c r="S106" s="202" t="str">
        <f t="shared" si="14"/>
        <v/>
      </c>
      <c r="T106" s="203" t="str">
        <f t="shared" si="15"/>
        <v/>
      </c>
      <c r="U106" s="204"/>
      <c r="V106" s="252"/>
      <c r="W106" s="252"/>
      <c r="X106" s="252"/>
      <c r="Y106" s="252"/>
      <c r="Z106" s="252"/>
    </row>
    <row r="107" spans="1:26" s="272" customFormat="1" ht="20.100000000000001" customHeight="1" x14ac:dyDescent="0.2">
      <c r="A107" s="449">
        <v>3</v>
      </c>
      <c r="B107" s="450"/>
      <c r="C107" s="451" t="str">
        <f t="shared" si="16"/>
        <v/>
      </c>
      <c r="D107" s="452">
        <f t="shared" si="17"/>
        <v>4</v>
      </c>
      <c r="E107" s="452">
        <f t="shared" si="18"/>
        <v>0</v>
      </c>
      <c r="F107" s="452">
        <f t="shared" si="19"/>
        <v>9</v>
      </c>
      <c r="G107" s="452">
        <f t="shared" si="20"/>
        <v>0</v>
      </c>
      <c r="H107" s="453" t="str">
        <f t="shared" si="21"/>
        <v>4.0.9</v>
      </c>
      <c r="I107" s="454"/>
      <c r="J107" s="455" t="str">
        <f t="shared" si="22"/>
        <v>IK I - 4.0.9</v>
      </c>
      <c r="K107" s="234"/>
      <c r="L107" s="235"/>
      <c r="M107" s="236"/>
      <c r="N107" s="456"/>
      <c r="O107" s="457"/>
      <c r="P107" s="199"/>
      <c r="Q107" s="458"/>
      <c r="R107" s="201"/>
      <c r="S107" s="202" t="str">
        <f t="shared" si="14"/>
        <v/>
      </c>
      <c r="T107" s="203" t="str">
        <f t="shared" si="15"/>
        <v/>
      </c>
      <c r="U107" s="204"/>
      <c r="V107" s="252"/>
      <c r="W107" s="252"/>
      <c r="X107" s="252"/>
      <c r="Y107" s="252"/>
      <c r="Z107" s="252"/>
    </row>
    <row r="108" spans="1:26" s="272" customFormat="1" ht="20.100000000000001" customHeight="1" x14ac:dyDescent="0.2">
      <c r="A108" s="449">
        <v>3</v>
      </c>
      <c r="B108" s="450"/>
      <c r="C108" s="451" t="str">
        <f t="shared" si="16"/>
        <v/>
      </c>
      <c r="D108" s="452">
        <f t="shared" si="17"/>
        <v>4</v>
      </c>
      <c r="E108" s="452">
        <f t="shared" si="18"/>
        <v>0</v>
      </c>
      <c r="F108" s="452">
        <f t="shared" si="19"/>
        <v>10</v>
      </c>
      <c r="G108" s="452">
        <f t="shared" si="20"/>
        <v>0</v>
      </c>
      <c r="H108" s="453" t="str">
        <f t="shared" si="21"/>
        <v>4.0.10</v>
      </c>
      <c r="I108" s="454"/>
      <c r="J108" s="455" t="str">
        <f t="shared" si="22"/>
        <v>IK I - 4.0.10</v>
      </c>
      <c r="K108" s="234"/>
      <c r="L108" s="235"/>
      <c r="M108" s="236"/>
      <c r="N108" s="456"/>
      <c r="O108" s="457"/>
      <c r="P108" s="199"/>
      <c r="Q108" s="458"/>
      <c r="R108" s="201"/>
      <c r="S108" s="202" t="str">
        <f t="shared" si="14"/>
        <v/>
      </c>
      <c r="T108" s="203" t="str">
        <f t="shared" si="15"/>
        <v/>
      </c>
      <c r="U108" s="204"/>
      <c r="V108" s="252"/>
      <c r="W108" s="252"/>
      <c r="X108" s="252"/>
      <c r="Y108" s="252"/>
      <c r="Z108" s="252"/>
    </row>
    <row r="109" spans="1:26" s="272" customFormat="1" x14ac:dyDescent="0.2">
      <c r="A109" s="252"/>
      <c r="B109" s="252"/>
      <c r="C109" s="252"/>
      <c r="D109" s="252"/>
      <c r="E109" s="252"/>
      <c r="F109" s="252"/>
      <c r="G109" s="252"/>
      <c r="H109" s="252"/>
      <c r="I109" s="252"/>
      <c r="J109" s="463"/>
      <c r="K109" s="252"/>
      <c r="L109" s="378"/>
      <c r="M109" s="465"/>
      <c r="N109" s="465"/>
      <c r="O109" s="378"/>
      <c r="P109" s="378"/>
      <c r="Q109" s="378"/>
      <c r="R109" s="467"/>
      <c r="S109" s="467"/>
      <c r="T109" s="468"/>
      <c r="U109" s="252"/>
      <c r="V109" s="252"/>
      <c r="W109" s="252"/>
      <c r="X109" s="252"/>
      <c r="Y109" s="252"/>
      <c r="Z109" s="252"/>
    </row>
    <row r="110" spans="1:26" s="272" customFormat="1" x14ac:dyDescent="0.2">
      <c r="A110" s="252"/>
      <c r="B110" s="252"/>
      <c r="C110" s="252"/>
      <c r="D110" s="252"/>
      <c r="E110" s="252"/>
      <c r="F110" s="252"/>
      <c r="G110" s="252"/>
      <c r="H110" s="252"/>
      <c r="I110" s="252"/>
      <c r="J110" s="463"/>
      <c r="K110" s="252"/>
      <c r="L110" s="378"/>
      <c r="M110" s="465"/>
      <c r="N110" s="465"/>
      <c r="O110" s="378"/>
      <c r="P110" s="378"/>
      <c r="Q110" s="378"/>
      <c r="R110" s="467"/>
      <c r="S110" s="467"/>
      <c r="T110" s="468"/>
      <c r="U110" s="252"/>
      <c r="V110" s="252"/>
      <c r="W110" s="252"/>
      <c r="X110" s="252"/>
      <c r="Y110" s="252"/>
      <c r="Z110" s="252"/>
    </row>
  </sheetData>
  <sheetProtection algorithmName="SHA-512" hashValue="M23KAbdxFABGBXXOQ5dnpVSNXaPzUA3zggYV00lhnRAMmOMjebWndIg4ZY7mniL4RyCrG80Os3KAN7eOFv88Cg==" saltValue="eGsNHBvTl6W1XqyDPEpCHw==" spinCount="100000" sheet="1" objects="1" scenarios="1" formatRows="0" selectLockedCells="1" autoFilter="0"/>
  <mergeCells count="1">
    <mergeCell ref="O10:P10"/>
  </mergeCells>
  <phoneticPr fontId="23" type="noConversion"/>
  <conditionalFormatting sqref="J31:J48 Q32:U48 P33:P47 K34:K48 L35:N47 J52:J54 L52:U54 P72:U72 L86:U88 R73:U75">
    <cfRule type="expression" dxfId="1951" priority="360" stopIfTrue="1">
      <formula>AND( $A31=2, $C31="Ü" )</formula>
    </cfRule>
  </conditionalFormatting>
  <conditionalFormatting sqref="J51">
    <cfRule type="expression" dxfId="1950" priority="25" stopIfTrue="1">
      <formula>AND( $A51=1, $C51="T" )</formula>
    </cfRule>
    <cfRule type="expression" dxfId="1949" priority="26" stopIfTrue="1">
      <formula>AND( $A51=4, $C51="ü" )</formula>
    </cfRule>
    <cfRule type="expression" dxfId="1948" priority="27" stopIfTrue="1">
      <formula>AND( $A51=3, $C51="ü" )</formula>
    </cfRule>
    <cfRule type="expression" dxfId="1947" priority="28" stopIfTrue="1">
      <formula>AND( $A51=2, $C51="Ü" )</formula>
    </cfRule>
  </conditionalFormatting>
  <conditionalFormatting sqref="J57">
    <cfRule type="expression" dxfId="1946" priority="105" stopIfTrue="1">
      <formula>AND( $A57=4, $C57="ü" )</formula>
    </cfRule>
    <cfRule type="expression" dxfId="1945" priority="104" stopIfTrue="1">
      <formula>AND( $A57=1, $C57="T" )</formula>
    </cfRule>
  </conditionalFormatting>
  <conditionalFormatting sqref="J57:J72 K83:K89">
    <cfRule type="expression" dxfId="1944" priority="107" stopIfTrue="1">
      <formula>AND( $A57=2, $C57="Ü" )</formula>
    </cfRule>
    <cfRule type="expression" dxfId="1943" priority="106" stopIfTrue="1">
      <formula>AND( $A57=3, $C57="ü" )</formula>
    </cfRule>
  </conditionalFormatting>
  <conditionalFormatting sqref="J73:J108">
    <cfRule type="expression" dxfId="1942" priority="75" stopIfTrue="1">
      <formula>AND( $A73=2, $C73="Ü" )</formula>
    </cfRule>
    <cfRule type="expression" dxfId="1941" priority="74" stopIfTrue="1">
      <formula>AND( $A73=3, $C73="ü" )</formula>
    </cfRule>
  </conditionalFormatting>
  <conditionalFormatting sqref="J14:K29 L16:L25 M19:N25 K90:K108">
    <cfRule type="expression" dxfId="1940" priority="441" stopIfTrue="1">
      <formula>AND( $A14=3, $C14="ü" )</formula>
    </cfRule>
    <cfRule type="expression" dxfId="1939" priority="440" stopIfTrue="1">
      <formula>AND( $A14=4, $C14="ü" )</formula>
    </cfRule>
    <cfRule type="expression" dxfId="1938" priority="442" stopIfTrue="1">
      <formula>AND( $A14=2, $C14="Ü" )</formula>
    </cfRule>
  </conditionalFormatting>
  <conditionalFormatting sqref="J49:K49">
    <cfRule type="expression" dxfId="1937" priority="3" stopIfTrue="1">
      <formula>AND( $A49=3, $C49="ü" )</formula>
    </cfRule>
    <cfRule type="expression" dxfId="1936" priority="4" stopIfTrue="1">
      <formula>AND( $A49=2, $C49="Ü" )</formula>
    </cfRule>
  </conditionalFormatting>
  <conditionalFormatting sqref="J33:N33 P33 R33:U33 O35:O47 K72:O72">
    <cfRule type="expression" dxfId="1935" priority="476" stopIfTrue="1">
      <formula>AND( $A33=3, $C33="ü" )</formula>
    </cfRule>
    <cfRule type="expression" dxfId="1934" priority="477" stopIfTrue="1">
      <formula>AND( $A33=2, $C33="Ü" )</formula>
    </cfRule>
  </conditionalFormatting>
  <conditionalFormatting sqref="J50:Q50">
    <cfRule type="expression" dxfId="1933" priority="130" stopIfTrue="1">
      <formula>AND( $A50=2, $C50="Ü" )</formula>
    </cfRule>
  </conditionalFormatting>
  <conditionalFormatting sqref="J30:U30 K31:U31 K32:P32 L52:U54 Q55 L56:U56 Q57 N90:U97 L98:U108 K83:U89 J76:J108">
    <cfRule type="expression" dxfId="1932" priority="470" stopIfTrue="1">
      <formula>AND( $A30=4, $C30="ü" )</formula>
    </cfRule>
  </conditionalFormatting>
  <conditionalFormatting sqref="J49:U50">
    <cfRule type="expression" dxfId="1931" priority="2" stopIfTrue="1">
      <formula>AND( $A49=4, $C49="ü" )</formula>
    </cfRule>
    <cfRule type="expression" dxfId="1930" priority="1" stopIfTrue="1">
      <formula>AND( $A49=1, $C49="T" )</formula>
    </cfRule>
  </conditionalFormatting>
  <conditionalFormatting sqref="J73:U75">
    <cfRule type="expression" dxfId="1929" priority="73" stopIfTrue="1">
      <formula>AND( $A73=4, $C73="ü" )</formula>
    </cfRule>
    <cfRule type="expression" dxfId="1928" priority="72" stopIfTrue="1">
      <formula>AND( $A73=1, $C73="T" )</formula>
    </cfRule>
  </conditionalFormatting>
  <conditionalFormatting sqref="K51">
    <cfRule type="expression" dxfId="1927" priority="19" stopIfTrue="1">
      <formula>AND( $A51=3, $C51="ü" )</formula>
    </cfRule>
    <cfRule type="expression" dxfId="1926" priority="20" stopIfTrue="1">
      <formula>AND( $A51=2, $C51="Ü" )</formula>
    </cfRule>
  </conditionalFormatting>
  <conditionalFormatting sqref="K51:K57">
    <cfRule type="expression" dxfId="1925" priority="18" stopIfTrue="1">
      <formula>AND( $A51=4, $C51="ü" )</formula>
    </cfRule>
    <cfRule type="expression" dxfId="1924" priority="17" stopIfTrue="1">
      <formula>AND( $A51=1, $C51="T" )</formula>
    </cfRule>
  </conditionalFormatting>
  <conditionalFormatting sqref="K52:K55">
    <cfRule type="expression" dxfId="1923" priority="406" stopIfTrue="1">
      <formula>AND( $A52=2, $C52="Ü" )</formula>
    </cfRule>
  </conditionalFormatting>
  <conditionalFormatting sqref="K55:K57">
    <cfRule type="expression" dxfId="1922" priority="321" stopIfTrue="1">
      <formula>AND( $A55=3, $C55="ü" )</formula>
    </cfRule>
  </conditionalFormatting>
  <conditionalFormatting sqref="K56:K57">
    <cfRule type="expression" dxfId="1921" priority="322" stopIfTrue="1">
      <formula>AND( $A56=2, $C56="Ü" )</formula>
    </cfRule>
  </conditionalFormatting>
  <conditionalFormatting sqref="K61">
    <cfRule type="expression" dxfId="1920" priority="410" stopIfTrue="1">
      <formula>AND( $A61=2, $C61="Ü" )</formula>
    </cfRule>
    <cfRule type="expression" dxfId="1919" priority="409" stopIfTrue="1">
      <formula>AND( $A61=3, $C61="ü" )</formula>
    </cfRule>
  </conditionalFormatting>
  <conditionalFormatting sqref="K70:K71">
    <cfRule type="expression" dxfId="1918" priority="394" stopIfTrue="1">
      <formula>AND( $A70=2, $C70="Ü" )</formula>
    </cfRule>
    <cfRule type="expression" dxfId="1917" priority="393" stopIfTrue="1">
      <formula>AND( $A70=3, $C70="ü" )</formula>
    </cfRule>
  </conditionalFormatting>
  <conditionalFormatting sqref="K76">
    <cfRule type="expression" dxfId="1916" priority="390" stopIfTrue="1">
      <formula>AND( $A76=2, $C76="Ü" )</formula>
    </cfRule>
    <cfRule type="expression" dxfId="1915" priority="389" stopIfTrue="1">
      <formula>AND( $A76=3, $C76="ü" )</formula>
    </cfRule>
  </conditionalFormatting>
  <conditionalFormatting sqref="K33:O47">
    <cfRule type="expression" dxfId="1914" priority="163" stopIfTrue="1">
      <formula>AND( $A33=1, $C33="T" )</formula>
    </cfRule>
    <cfRule type="expression" dxfId="1913" priority="164" stopIfTrue="1">
      <formula>AND( $A33=4, $C33="ü" )</formula>
    </cfRule>
  </conditionalFormatting>
  <conditionalFormatting sqref="K66:O69">
    <cfRule type="expression" dxfId="1912" priority="199" stopIfTrue="1">
      <formula>AND( $A66=2, $C66="Ü" )</formula>
    </cfRule>
    <cfRule type="expression" dxfId="1911" priority="198" stopIfTrue="1">
      <formula>AND( $A66=3, $C66="ü" )</formula>
    </cfRule>
  </conditionalFormatting>
  <conditionalFormatting sqref="K73:O75">
    <cfRule type="expression" dxfId="1910" priority="62" stopIfTrue="1">
      <formula>AND( $A73=2, $C73="Ü" )</formula>
    </cfRule>
    <cfRule type="expression" dxfId="1909" priority="61" stopIfTrue="1">
      <formula>AND( $A73=3, $C73="ü" )</formula>
    </cfRule>
  </conditionalFormatting>
  <conditionalFormatting sqref="K77:O78">
    <cfRule type="expression" dxfId="1908" priority="186" stopIfTrue="1">
      <formula>AND( $A77=2, $C77="Ü" )</formula>
    </cfRule>
    <cfRule type="expression" dxfId="1907" priority="185" stopIfTrue="1">
      <formula>AND( $A77=3, $C77="ü" )</formula>
    </cfRule>
  </conditionalFormatting>
  <conditionalFormatting sqref="K79:Q82">
    <cfRule type="expression" dxfId="1906" priority="381" stopIfTrue="1">
      <formula>AND( $A79=3, $C79="ü" )</formula>
    </cfRule>
    <cfRule type="expression" dxfId="1905" priority="382" stopIfTrue="1">
      <formula>AND( $A79=2, $C79="Ü" )</formula>
    </cfRule>
  </conditionalFormatting>
  <conditionalFormatting sqref="K76:U82">
    <cfRule type="expression" dxfId="1904" priority="146" stopIfTrue="1">
      <formula>AND( $A76=4, $C76="ü" )</formula>
    </cfRule>
    <cfRule type="expression" dxfId="1903" priority="145" stopIfTrue="1">
      <formula>AND( $A76=1, $C76="T" )</formula>
    </cfRule>
  </conditionalFormatting>
  <conditionalFormatting sqref="K83:U89 J58:U72 J76:J108 Q32:U48 K48:P48">
    <cfRule type="expression" dxfId="1902" priority="319" stopIfTrue="1">
      <formula>AND( $A32=1, $C32="T" )</formula>
    </cfRule>
  </conditionalFormatting>
  <conditionalFormatting sqref="L48:M48 K62:O65">
    <cfRule type="expression" dxfId="1901" priority="363" stopIfTrue="1">
      <formula>AND( $A48=3, $C48="ü" )</formula>
    </cfRule>
  </conditionalFormatting>
  <conditionalFormatting sqref="L90:M97">
    <cfRule type="expression" dxfId="1900" priority="210" stopIfTrue="1">
      <formula>AND( $A90=1, $C90="T" )</formula>
    </cfRule>
    <cfRule type="expression" dxfId="1899" priority="211" stopIfTrue="1">
      <formula>AND( $A90=4, $C90="ü" )</formula>
    </cfRule>
    <cfRule type="expression" dxfId="1898" priority="212" stopIfTrue="1">
      <formula>AND( $A90=3, $C90="ü" )</formula>
    </cfRule>
    <cfRule type="expression" dxfId="1897" priority="213" stopIfTrue="1">
      <formula>AND( $A90=2, $C90="Ü" )</formula>
    </cfRule>
  </conditionalFormatting>
  <conditionalFormatting sqref="L34:O34">
    <cfRule type="expression" dxfId="1896" priority="426" stopIfTrue="1">
      <formula>AND( $A34=2, $C34="Ü" )</formula>
    </cfRule>
    <cfRule type="expression" dxfId="1895" priority="425" stopIfTrue="1">
      <formula>AND( $A34=3, $C34="ü" )</formula>
    </cfRule>
  </conditionalFormatting>
  <conditionalFormatting sqref="L55:P55 R55:U55">
    <cfRule type="expression" dxfId="1894" priority="118" stopIfTrue="1">
      <formula>AND( $A55=1, $C55="T" )</formula>
    </cfRule>
    <cfRule type="expression" dxfId="1893" priority="119" stopIfTrue="1">
      <formula>AND( $A55=4, $C55="ü" )</formula>
    </cfRule>
  </conditionalFormatting>
  <conditionalFormatting sqref="L57:P57 R57:U57">
    <cfRule type="expression" dxfId="1892" priority="109" stopIfTrue="1">
      <formula>AND( $A57=4, $C57="ü" )</formula>
    </cfRule>
    <cfRule type="expression" dxfId="1891" priority="108" stopIfTrue="1">
      <formula>AND( $A57=1, $C57="T" )</formula>
    </cfRule>
  </conditionalFormatting>
  <conditionalFormatting sqref="L14:U14 L15:T15 L26:U28 L29:P29 R29:T29 J30:U30 K31:U31 K32:P32 N48:P48 L49:U49 R50:U51 L51:Q51 K58:U60 L61:U61 P62:U69 L70:U71 P73:Q75 L76:U76 P77:U78 R79:U79 R80:T81 R82:U82 L83:U85 L89:U89 N90:U97 L98:U108 L48 N62:N65">
    <cfRule type="expression" dxfId="1890" priority="482" stopIfTrue="1">
      <formula>AND( $A14=2, $C14="Ü" )</formula>
    </cfRule>
  </conditionalFormatting>
  <conditionalFormatting sqref="L14:U14 L15:T15 L26:U28 R29:T29 J30:U30 K31:U31 L49:U49 R50:U51 K58:U60 L61:U61 P62:U69 L70:U71 L76:U76 P77:U78 R79:U79 R80:T81 R82:U82 L83:U85 L89:U89 N90:U97 L98:U108 L29:P29 K32:P32 N48:P48 P73:Q75 L51:Q51">
    <cfRule type="expression" dxfId="1889" priority="481" stopIfTrue="1">
      <formula>AND( $A14=3, $C14="ü" )</formula>
    </cfRule>
  </conditionalFormatting>
  <conditionalFormatting sqref="L14:U15">
    <cfRule type="expression" dxfId="1888" priority="457" stopIfTrue="1">
      <formula>AND( $A14=1, $C14="T" )</formula>
    </cfRule>
    <cfRule type="expression" dxfId="1887" priority="458" stopIfTrue="1">
      <formula>AND( $A14=4, $C14="ü" )</formula>
    </cfRule>
  </conditionalFormatting>
  <conditionalFormatting sqref="L26:U29">
    <cfRule type="expression" dxfId="1886" priority="142" stopIfTrue="1">
      <formula>AND( $A26=4, $C26="ü" )</formula>
    </cfRule>
    <cfRule type="expression" dxfId="1885" priority="141" stopIfTrue="1">
      <formula>AND( $A26=1, $C26="T" )</formula>
    </cfRule>
  </conditionalFormatting>
  <conditionalFormatting sqref="L51:U51">
    <cfRule type="expression" dxfId="1884" priority="21" stopIfTrue="1">
      <formula>AND( $A51=1, $C51="T" )</formula>
    </cfRule>
    <cfRule type="expression" dxfId="1883" priority="22" stopIfTrue="1">
      <formula>AND( $A51=4, $C51="ü" )</formula>
    </cfRule>
  </conditionalFormatting>
  <conditionalFormatting sqref="L52:U54 L56:U56 J30:U31 K32:P32 P33:P47 N90:U97 J32:J48 J52:J54 L98:U108 Q55 J56 Q57">
    <cfRule type="expression" dxfId="1882" priority="469" stopIfTrue="1">
      <formula>AND( $A30=1, $C30="T" )</formula>
    </cfRule>
  </conditionalFormatting>
  <conditionalFormatting sqref="L55:U56">
    <cfRule type="expression" dxfId="1881" priority="123" stopIfTrue="1">
      <formula>AND( $A55=2, $C55="Ü" )</formula>
    </cfRule>
    <cfRule type="expression" dxfId="1880" priority="122" stopIfTrue="1">
      <formula>AND( $A55=3, $C55="ü" )</formula>
    </cfRule>
  </conditionalFormatting>
  <conditionalFormatting sqref="L57:U57">
    <cfRule type="expression" dxfId="1879" priority="113" stopIfTrue="1">
      <formula>AND( $A57=2, $C57="Ü" )</formula>
    </cfRule>
    <cfRule type="expression" dxfId="1878" priority="112" stopIfTrue="1">
      <formula>AND( $A57=3, $C57="ü" )</formula>
    </cfRule>
  </conditionalFormatting>
  <conditionalFormatting sqref="M48 K62:M65 O62:O65">
    <cfRule type="expression" dxfId="1877" priority="352" stopIfTrue="1">
      <formula>AND( $A48=2, $C48="Ü" )</formula>
    </cfRule>
  </conditionalFormatting>
  <conditionalFormatting sqref="M16:N19">
    <cfRule type="expression" dxfId="1876" priority="181" stopIfTrue="1">
      <formula>AND( $A16=2, $C16="Ü" )</formula>
    </cfRule>
    <cfRule type="expression" dxfId="1875" priority="180" stopIfTrue="1">
      <formula>AND( $A16=3, $C16="ü" )</formula>
    </cfRule>
    <cfRule type="expression" dxfId="1874" priority="178" stopIfTrue="1">
      <formula>AND( $A16=4, $C16="ü" )</formula>
    </cfRule>
    <cfRule type="expression" dxfId="1873" priority="177" stopIfTrue="1">
      <formula>AND( $A16=1, $C16="T" )</formula>
    </cfRule>
  </conditionalFormatting>
  <conditionalFormatting sqref="M19:N25 J14:K29 L16:L25 K90:K108">
    <cfRule type="expression" dxfId="1872" priority="439" stopIfTrue="1">
      <formula>AND( $A14=1, $C14="T" )</formula>
    </cfRule>
  </conditionalFormatting>
  <conditionalFormatting sqref="O26:O32 O86:O95 O100:O107 O14:O15">
    <cfRule type="expression" dxfId="1871" priority="479" stopIfTrue="1">
      <formula>AND($O14&lt;&gt;"",$P14&lt;&gt;"")</formula>
    </cfRule>
  </conditionalFormatting>
  <conditionalFormatting sqref="O33">
    <cfRule type="expression" dxfId="1870" priority="167" stopIfTrue="1">
      <formula>AND( $A33=2, $C33="Ü" )</formula>
    </cfRule>
    <cfRule type="expression" dxfId="1869" priority="166" stopIfTrue="1">
      <formula>AND( $A33=3, $C33="ü" )</formula>
    </cfRule>
  </conditionalFormatting>
  <conditionalFormatting sqref="O33:O48 O58:O75 O52:O54 O56 O16:O25">
    <cfRule type="expression" dxfId="1868" priority="446" stopIfTrue="1">
      <formula>AND($O16&lt;&gt;"",$P16&lt;&gt;"")</formula>
    </cfRule>
  </conditionalFormatting>
  <conditionalFormatting sqref="O49">
    <cfRule type="expression" dxfId="1867" priority="8" stopIfTrue="1">
      <formula>AND($O49&lt;&gt;"",$P49&lt;&gt;"")</formula>
    </cfRule>
  </conditionalFormatting>
  <conditionalFormatting sqref="O50:O51">
    <cfRule type="expression" dxfId="1866" priority="24" stopIfTrue="1">
      <formula>AND($O50&lt;&gt;"",$P50&lt;&gt;"")</formula>
    </cfRule>
  </conditionalFormatting>
  <conditionalFormatting sqref="O55">
    <cfRule type="expression" dxfId="1865" priority="121" stopIfTrue="1">
      <formula>AND($O55&lt;&gt;"",$P55&lt;&gt;"")</formula>
    </cfRule>
  </conditionalFormatting>
  <conditionalFormatting sqref="O57">
    <cfRule type="expression" dxfId="1864" priority="111" stopIfTrue="1">
      <formula>AND($O57&lt;&gt;"",$P57&lt;&gt;"")</formula>
    </cfRule>
  </conditionalFormatting>
  <conditionalFormatting sqref="O76:O85">
    <cfRule type="expression" dxfId="1863" priority="184" stopIfTrue="1">
      <formula>AND($O76&lt;&gt;"",$P76&lt;&gt;"")</formula>
    </cfRule>
  </conditionalFormatting>
  <conditionalFormatting sqref="O96:O99">
    <cfRule type="expression" dxfId="1862" priority="269" stopIfTrue="1">
      <formula>AND($O96&lt;&gt;"",$P96&lt;&gt;"")</formula>
    </cfRule>
  </conditionalFormatting>
  <conditionalFormatting sqref="O108">
    <cfRule type="expression" dxfId="1861" priority="263" stopIfTrue="1">
      <formula>AND($O108&lt;&gt;"",$P108&lt;&gt;"")</formula>
    </cfRule>
  </conditionalFormatting>
  <conditionalFormatting sqref="O16:U25 J55">
    <cfRule type="expression" dxfId="1860" priority="115" stopIfTrue="1">
      <formula>AND( $A16=4, $C16="ü" )</formula>
    </cfRule>
    <cfRule type="expression" dxfId="1859" priority="114" stopIfTrue="1">
      <formula>AND( $A16=1, $C16="T" )</formula>
    </cfRule>
  </conditionalFormatting>
  <conditionalFormatting sqref="O16:U25 J55:J56">
    <cfRule type="expression" dxfId="1858" priority="117" stopIfTrue="1">
      <formula>AND( $A16=2, $C16="Ü" )</formula>
    </cfRule>
    <cfRule type="expression" dxfId="1857" priority="116" stopIfTrue="1">
      <formula>AND( $A16=3, $C16="ü" )</formula>
    </cfRule>
  </conditionalFormatting>
  <conditionalFormatting sqref="P16:P48 P52:P54 P58:P75 P86:P95 P56">
    <cfRule type="expression" dxfId="1856" priority="445" stopIfTrue="1">
      <formula>$O16&lt;&gt;""</formula>
    </cfRule>
  </conditionalFormatting>
  <conditionalFormatting sqref="P33">
    <cfRule type="expression" dxfId="1855" priority="471" stopIfTrue="1">
      <formula>$O33&lt;&gt;""</formula>
    </cfRule>
  </conditionalFormatting>
  <conditionalFormatting sqref="P49">
    <cfRule type="expression" dxfId="1854" priority="7" stopIfTrue="1">
      <formula>$O49&lt;&gt;""</formula>
    </cfRule>
  </conditionalFormatting>
  <conditionalFormatting sqref="P50:P51">
    <cfRule type="expression" dxfId="1853" priority="23" stopIfTrue="1">
      <formula>$O50&lt;&gt;""</formula>
    </cfRule>
  </conditionalFormatting>
  <conditionalFormatting sqref="P55">
    <cfRule type="expression" dxfId="1852" priority="120" stopIfTrue="1">
      <formula>$O55&lt;&gt;""</formula>
    </cfRule>
  </conditionalFormatting>
  <conditionalFormatting sqref="P57">
    <cfRule type="expression" dxfId="1851" priority="110" stopIfTrue="1">
      <formula>$O57&lt;&gt;""</formula>
    </cfRule>
  </conditionalFormatting>
  <conditionalFormatting sqref="P76:P85">
    <cfRule type="expression" dxfId="1850" priority="296" stopIfTrue="1">
      <formula>$O76&lt;&gt;""</formula>
    </cfRule>
  </conditionalFormatting>
  <conditionalFormatting sqref="P96:P99">
    <cfRule type="expression" dxfId="1849" priority="268" stopIfTrue="1">
      <formula>$O96&lt;&gt;""</formula>
    </cfRule>
  </conditionalFormatting>
  <conditionalFormatting sqref="P100:P107 P14:P15">
    <cfRule type="expression" dxfId="1848" priority="478" stopIfTrue="1">
      <formula>$O14&lt;&gt;""</formula>
    </cfRule>
  </conditionalFormatting>
  <conditionalFormatting sqref="P108">
    <cfRule type="expression" dxfId="1847" priority="262" stopIfTrue="1">
      <formula>$O108&lt;&gt;""</formula>
    </cfRule>
  </conditionalFormatting>
  <conditionalFormatting sqref="Q29">
    <cfRule type="expression" dxfId="1846" priority="171" stopIfTrue="1">
      <formula>AND( $A29=2, $C29="Ü" )</formula>
    </cfRule>
    <cfRule type="expression" dxfId="1845" priority="170" stopIfTrue="1">
      <formula>AND( $A29=3, $C29="ü" )</formula>
    </cfRule>
  </conditionalFormatting>
  <conditionalFormatting sqref="Q32:U48 K34:K48 P72:U72 L35:N47 J52:U54 J31:J48 P33:P47">
    <cfRule type="expression" dxfId="1844" priority="359" stopIfTrue="1">
      <formula>AND( $A31=3, $C31="ü" )</formula>
    </cfRule>
  </conditionalFormatting>
  <conditionalFormatting sqref="Q32:U48 K48:P48 J58:U72">
    <cfRule type="expression" dxfId="1843" priority="320" stopIfTrue="1">
      <formula>AND( $A32=4, $C32="ü" )</formula>
    </cfRule>
  </conditionalFormatting>
  <conditionalFormatting sqref="R14:R108">
    <cfRule type="expression" dxfId="1842" priority="480" stopIfTrue="1">
      <formula>AND($K14&lt;&gt;"",OR($O14&lt;&gt;"",$P14&lt;&gt;""))</formula>
    </cfRule>
  </conditionalFormatting>
  <conditionalFormatting sqref="R33">
    <cfRule type="expression" dxfId="1841" priority="473" stopIfTrue="1">
      <formula>AND($K33&lt;&gt;"",OR($O33&lt;&gt;"",$P33&lt;&gt;""))</formula>
    </cfRule>
  </conditionalFormatting>
  <conditionalFormatting sqref="R33:U33 P33">
    <cfRule type="expression" dxfId="1840" priority="474" stopIfTrue="1">
      <formula>AND( $A33=1, $C33="T" )</formula>
    </cfRule>
  </conditionalFormatting>
  <conditionalFormatting sqref="R33:U33 P33:P47 J31:J48 J52:J54 J56">
    <cfRule type="expression" dxfId="1839" priority="475" stopIfTrue="1">
      <formula>AND( $A31=4, $C31="ü" )</formula>
    </cfRule>
  </conditionalFormatting>
  <conditionalFormatting sqref="R73:U75 J50:Q50 L86:U88">
    <cfRule type="expression" dxfId="1838" priority="126" stopIfTrue="1">
      <formula>AND( $A50=3, $C50="ü" )</formula>
    </cfRule>
  </conditionalFormatting>
  <conditionalFormatting sqref="S14:S108">
    <cfRule type="expression" dxfId="1837" priority="483">
      <formula>$L14&lt;&gt;""</formula>
    </cfRule>
  </conditionalFormatting>
  <conditionalFormatting sqref="T14:T108">
    <cfRule type="expression" dxfId="1836" priority="484" stopIfTrue="1">
      <formula>$L14=""</formula>
    </cfRule>
  </conditionalFormatting>
  <conditionalFormatting sqref="U15">
    <cfRule type="expression" dxfId="1835" priority="460" stopIfTrue="1">
      <formula>AND( $A15=2, $C15="Ü" )</formula>
    </cfRule>
    <cfRule type="expression" dxfId="1834" priority="459" stopIfTrue="1">
      <formula>AND( $A15=3, $C15="ü" )</formula>
    </cfRule>
  </conditionalFormatting>
  <conditionalFormatting sqref="U29">
    <cfRule type="expression" dxfId="1833" priority="144" stopIfTrue="1">
      <formula>AND( $A29=2, $C29="Ü" )</formula>
    </cfRule>
    <cfRule type="expression" dxfId="1832" priority="143" stopIfTrue="1">
      <formula>AND( $A29=3, $C29="ü" )</formula>
    </cfRule>
  </conditionalFormatting>
  <conditionalFormatting sqref="U80:U81">
    <cfRule type="expression" dxfId="1831" priority="148" stopIfTrue="1">
      <formula>AND( $A80=2, $C80="Ü" )</formula>
    </cfRule>
    <cfRule type="expression" dxfId="1830" priority="147" stopIfTrue="1">
      <formula>AND( $A80=3, $C80="ü" )</formula>
    </cfRule>
  </conditionalFormatting>
  <dataValidations count="2">
    <dataValidation type="list" allowBlank="1" showInputMessage="1" showErrorMessage="1" sqref="B14:B108" xr:uid="{E28EC3DF-401A-42C9-B8DC-7E324A77206D}">
      <formula1>"B"</formula1>
    </dataValidation>
    <dataValidation type="list" allowBlank="1" showInputMessage="1" showErrorMessage="1" sqref="A14:A108" xr:uid="{12D0C3FF-7C3A-453B-BF3C-56200C02E54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IF(Zusammenfassung!F23&lt;&gt;"",Zusammenfassung!F23,Zusammenfassung!D23)</f>
        <v>Investitionskosten - Auftraggeber 3</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Zusammenfassung!$B$23</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Zusammenfassung!$C$23</f>
        <v>3</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3</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3JV3yLpuurv+wYpsoYseIcqaJujodvZQOXvPxHL8Tgs+CYM9eOEJNdZ30A047bMaNjEaCFrUF7pvUv4x9N5o+A==" saltValue="cZO1D/1GvChnVnCdgnDbwg==" spinCount="100000" sheet="1" objects="1" scenarios="1" formatCells="0" formatRows="0" selectLockedCells="1" autoFilter="0"/>
  <mergeCells count="1">
    <mergeCell ref="O10:P10"/>
  </mergeCells>
  <conditionalFormatting sqref="J14:U31">
    <cfRule type="expression" dxfId="1829" priority="1" stopIfTrue="1">
      <formula>AND( $A14=1, $C14="T" )</formula>
    </cfRule>
    <cfRule type="expression" dxfId="1828" priority="2" stopIfTrue="1">
      <formula>AND( $A14=4, $C14="ü" )</formula>
    </cfRule>
    <cfRule type="expression" dxfId="1827" priority="13" stopIfTrue="1">
      <formula>AND( $A14=3, $C14="ü" )</formula>
    </cfRule>
    <cfRule type="expression" dxfId="1826" priority="14" stopIfTrue="1">
      <formula>AND( $A14=2, $C14="Ü" )</formula>
    </cfRule>
  </conditionalFormatting>
  <conditionalFormatting sqref="J31:U31">
    <cfRule type="expression" dxfId="1825" priority="6" stopIfTrue="1">
      <formula>AND( $A31=1, $C31="T" )</formula>
    </cfRule>
    <cfRule type="expression" dxfId="1824" priority="7" stopIfTrue="1">
      <formula>AND( $A31=4, $C31="ü" )</formula>
    </cfRule>
    <cfRule type="expression" dxfId="1823" priority="8" stopIfTrue="1">
      <formula>AND( $A31=3, $C31="ü" )</formula>
    </cfRule>
    <cfRule type="expression" dxfId="1822" priority="9" stopIfTrue="1">
      <formula>AND( $A31=2, $C31="Ü" )</formula>
    </cfRule>
  </conditionalFormatting>
  <conditionalFormatting sqref="O14:O31">
    <cfRule type="expression" dxfId="1821" priority="11" stopIfTrue="1">
      <formula>AND($O14&lt;&gt;"",$P14&lt;&gt;"")</formula>
    </cfRule>
  </conditionalFormatting>
  <conditionalFormatting sqref="O31">
    <cfRule type="expression" dxfId="1820" priority="4" stopIfTrue="1">
      <formula>AND($O31&lt;&gt;"",$P31&lt;&gt;"")</formula>
    </cfRule>
  </conditionalFormatting>
  <conditionalFormatting sqref="P14:P31">
    <cfRule type="expression" dxfId="1819" priority="10" stopIfTrue="1">
      <formula>$O14&lt;&gt;""</formula>
    </cfRule>
  </conditionalFormatting>
  <conditionalFormatting sqref="P31">
    <cfRule type="expression" dxfId="1818" priority="3" stopIfTrue="1">
      <formula>$O31&lt;&gt;""</formula>
    </cfRule>
  </conditionalFormatting>
  <conditionalFormatting sqref="R14:R31">
    <cfRule type="expression" dxfId="1817" priority="12" stopIfTrue="1">
      <formula>AND($K14&lt;&gt;"",OR($O14&lt;&gt;"",$P14&lt;&gt;""))</formula>
    </cfRule>
  </conditionalFormatting>
  <conditionalFormatting sqref="R31">
    <cfRule type="expression" dxfId="1816" priority="5" stopIfTrue="1">
      <formula>AND($K31&lt;&gt;"",OR($O31&lt;&gt;"",$P31&lt;&gt;""))</formula>
    </cfRule>
  </conditionalFormatting>
  <conditionalFormatting sqref="S14:S31">
    <cfRule type="expression" dxfId="1815" priority="15">
      <formula>$L14&lt;&gt;""</formula>
    </cfRule>
  </conditionalFormatting>
  <conditionalFormatting sqref="T14:T31">
    <cfRule type="expression" dxfId="1814" priority="16" stopIfTrue="1">
      <formula>$L14=""</formula>
    </cfRule>
  </conditionalFormatting>
  <dataValidations count="2">
    <dataValidation type="list" allowBlank="1" showInputMessage="1" showErrorMessage="1" sqref="B14:B31" xr:uid="{474C97E7-378A-4CC8-A19D-650B357E05E3}">
      <formula1>"B"</formula1>
    </dataValidation>
    <dataValidation type="list" allowBlank="1" showInputMessage="1" showErrorMessage="1" sqref="A14:A31" xr:uid="{155971E5-95DB-4E02-9467-7C118C86E43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IF(Zusammenfassung!F24&lt;&gt;"",Zusammenfassung!F24,Zusammenfassung!D24)</f>
        <v>Investitionskosten - Auftraggeber 4</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Zusammenfassung!$B$24</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Zusammenfassung!$C$24</f>
        <v>4</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4</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Q/ndiAOsk2EJPxStsRBKie6yoxYWd855Wiy4S+gB6ZE2dVyzRiCFbF4uHWwOeIyMw/sKr5rR3iCLBKXmhcE1Bw==" saltValue="kRS/FjW6iFqyNEmHDrotHA==" spinCount="100000" sheet="1" objects="1" scenarios="1" formatCells="0" formatRows="0" selectLockedCells="1" autoFilter="0"/>
  <mergeCells count="1">
    <mergeCell ref="O10:P10"/>
  </mergeCells>
  <conditionalFormatting sqref="J14:U31">
    <cfRule type="expression" dxfId="1813" priority="1" stopIfTrue="1">
      <formula>AND( $A14=1, $C14="T" )</formula>
    </cfRule>
    <cfRule type="expression" dxfId="1812" priority="2" stopIfTrue="1">
      <formula>AND( $A14=4, $C14="ü" )</formula>
    </cfRule>
    <cfRule type="expression" dxfId="1811" priority="13" stopIfTrue="1">
      <formula>AND( $A14=3, $C14="ü" )</formula>
    </cfRule>
    <cfRule type="expression" dxfId="1810" priority="14" stopIfTrue="1">
      <formula>AND( $A14=2, $C14="Ü" )</formula>
    </cfRule>
  </conditionalFormatting>
  <conditionalFormatting sqref="J31:U31">
    <cfRule type="expression" dxfId="1809" priority="6" stopIfTrue="1">
      <formula>AND( $A31=1, $C31="T" )</formula>
    </cfRule>
    <cfRule type="expression" dxfId="1808" priority="7" stopIfTrue="1">
      <formula>AND( $A31=4, $C31="ü" )</formula>
    </cfRule>
    <cfRule type="expression" dxfId="1807" priority="8" stopIfTrue="1">
      <formula>AND( $A31=3, $C31="ü" )</formula>
    </cfRule>
    <cfRule type="expression" dxfId="1806" priority="9" stopIfTrue="1">
      <formula>AND( $A31=2, $C31="Ü" )</formula>
    </cfRule>
  </conditionalFormatting>
  <conditionalFormatting sqref="O14:O31">
    <cfRule type="expression" dxfId="1805" priority="11" stopIfTrue="1">
      <formula>AND($O14&lt;&gt;"",$P14&lt;&gt;"")</formula>
    </cfRule>
  </conditionalFormatting>
  <conditionalFormatting sqref="O31">
    <cfRule type="expression" dxfId="1804" priority="4" stopIfTrue="1">
      <formula>AND($O31&lt;&gt;"",$P31&lt;&gt;"")</formula>
    </cfRule>
  </conditionalFormatting>
  <conditionalFormatting sqref="P14:P31">
    <cfRule type="expression" dxfId="1803" priority="10" stopIfTrue="1">
      <formula>$O14&lt;&gt;""</formula>
    </cfRule>
  </conditionalFormatting>
  <conditionalFormatting sqref="P31">
    <cfRule type="expression" dxfId="1802" priority="3" stopIfTrue="1">
      <formula>$O31&lt;&gt;""</formula>
    </cfRule>
  </conditionalFormatting>
  <conditionalFormatting sqref="R14:R31">
    <cfRule type="expression" dxfId="1801" priority="12" stopIfTrue="1">
      <formula>AND($K14&lt;&gt;"",OR($O14&lt;&gt;"",$P14&lt;&gt;""))</formula>
    </cfRule>
  </conditionalFormatting>
  <conditionalFormatting sqref="R31">
    <cfRule type="expression" dxfId="1800" priority="5" stopIfTrue="1">
      <formula>AND($K31&lt;&gt;"",OR($O31&lt;&gt;"",$P31&lt;&gt;""))</formula>
    </cfRule>
  </conditionalFormatting>
  <conditionalFormatting sqref="S14:S31">
    <cfRule type="expression" dxfId="1799" priority="15">
      <formula>$L14&lt;&gt;""</formula>
    </cfRule>
  </conditionalFormatting>
  <conditionalFormatting sqref="T14:T31">
    <cfRule type="expression" dxfId="1798" priority="16" stopIfTrue="1">
      <formula>$L14=""</formula>
    </cfRule>
  </conditionalFormatting>
  <dataValidations count="2">
    <dataValidation type="list" allowBlank="1" showInputMessage="1" showErrorMessage="1" sqref="B14:B31" xr:uid="{C5973CA3-7EED-4103-8CA9-5851EE4A6001}">
      <formula1>"B"</formula1>
    </dataValidation>
    <dataValidation type="list" allowBlank="1" showInputMessage="1" showErrorMessage="1" sqref="A14:A31" xr:uid="{021D2FE2-449C-443B-A76C-20EDA7B5D0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IF(Zusammenfassung!F25&lt;&gt;"",Zusammenfassung!F25,Zusammenfassung!D25)</f>
        <v>Investitionskosten - Auftraggeber 5</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Zusammenfassung!$B$25</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Zusammenfassung!$C$25</f>
        <v>5</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5</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LDgoFcmvXnVFKKnuc10jO4MGujqDLCDnpGLeZbGWnYzEaP2ZzBRZof0meGLp0LiuQz0uQ5uja5H369wZF2UGmw==" saltValue="srMzo/RqkI+EE1Qa8wsK/Q==" spinCount="100000" sheet="1" objects="1" scenarios="1" formatCells="0" formatRows="0" selectLockedCells="1" autoFilter="0"/>
  <mergeCells count="1">
    <mergeCell ref="O10:P10"/>
  </mergeCells>
  <conditionalFormatting sqref="J14:U31">
    <cfRule type="expression" dxfId="1797" priority="1" stopIfTrue="1">
      <formula>AND( $A14=1, $C14="T" )</formula>
    </cfRule>
    <cfRule type="expression" dxfId="1796" priority="2" stopIfTrue="1">
      <formula>AND( $A14=4, $C14="ü" )</formula>
    </cfRule>
    <cfRule type="expression" dxfId="1795" priority="13" stopIfTrue="1">
      <formula>AND( $A14=3, $C14="ü" )</formula>
    </cfRule>
    <cfRule type="expression" dxfId="1794" priority="14" stopIfTrue="1">
      <formula>AND( $A14=2, $C14="Ü" )</formula>
    </cfRule>
  </conditionalFormatting>
  <conditionalFormatting sqref="J31:U31">
    <cfRule type="expression" dxfId="1793" priority="6" stopIfTrue="1">
      <formula>AND( $A31=1, $C31="T" )</formula>
    </cfRule>
    <cfRule type="expression" dxfId="1792" priority="7" stopIfTrue="1">
      <formula>AND( $A31=4, $C31="ü" )</formula>
    </cfRule>
    <cfRule type="expression" dxfId="1791" priority="8" stopIfTrue="1">
      <formula>AND( $A31=3, $C31="ü" )</formula>
    </cfRule>
    <cfRule type="expression" dxfId="1790" priority="9" stopIfTrue="1">
      <formula>AND( $A31=2, $C31="Ü" )</formula>
    </cfRule>
  </conditionalFormatting>
  <conditionalFormatting sqref="O14:O31">
    <cfRule type="expression" dxfId="1789" priority="11" stopIfTrue="1">
      <formula>AND($O14&lt;&gt;"",$P14&lt;&gt;"")</formula>
    </cfRule>
  </conditionalFormatting>
  <conditionalFormatting sqref="O31">
    <cfRule type="expression" dxfId="1788" priority="4" stopIfTrue="1">
      <formula>AND($O31&lt;&gt;"",$P31&lt;&gt;"")</formula>
    </cfRule>
  </conditionalFormatting>
  <conditionalFormatting sqref="P14:P31">
    <cfRule type="expression" dxfId="1787" priority="10" stopIfTrue="1">
      <formula>$O14&lt;&gt;""</formula>
    </cfRule>
  </conditionalFormatting>
  <conditionalFormatting sqref="P31">
    <cfRule type="expression" dxfId="1786" priority="3" stopIfTrue="1">
      <formula>$O31&lt;&gt;""</formula>
    </cfRule>
  </conditionalFormatting>
  <conditionalFormatting sqref="R14:R31">
    <cfRule type="expression" dxfId="1785" priority="12" stopIfTrue="1">
      <formula>AND($K14&lt;&gt;"",OR($O14&lt;&gt;"",$P14&lt;&gt;""))</formula>
    </cfRule>
  </conditionalFormatting>
  <conditionalFormatting sqref="R31">
    <cfRule type="expression" dxfId="1784" priority="5" stopIfTrue="1">
      <formula>AND($K31&lt;&gt;"",OR($O31&lt;&gt;"",$P31&lt;&gt;""))</formula>
    </cfRule>
  </conditionalFormatting>
  <conditionalFormatting sqref="S14:S31">
    <cfRule type="expression" dxfId="1783" priority="15">
      <formula>$L14&lt;&gt;""</formula>
    </cfRule>
  </conditionalFormatting>
  <conditionalFormatting sqref="T14:T31">
    <cfRule type="expression" dxfId="1782" priority="16" stopIfTrue="1">
      <formula>$L14=""</formula>
    </cfRule>
  </conditionalFormatting>
  <dataValidations count="2">
    <dataValidation type="list" allowBlank="1" showInputMessage="1" showErrorMessage="1" sqref="B14:B31" xr:uid="{EF4D815C-E678-4095-B391-D1194AFBC9A8}">
      <formula1>"B"</formula1>
    </dataValidation>
    <dataValidation type="list" allowBlank="1" showInputMessage="1" showErrorMessage="1" sqref="A14:A31" xr:uid="{824FB9F2-7A8E-49C7-83C1-19B55DE6EC4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IF(Zusammenfassung!F26&lt;&gt;"",Zusammenfassung!F26,Zusammenfassung!D26)</f>
        <v>Investitionskosten - Auftraggeber 6</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Zusammenfassung!$B$26</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Zusammenfassung!$C$26</f>
        <v>6</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6</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eogolSQckRoZL/HApBb5ngMIW/CtGUKUAKVwRnX+ZwoOQt1+Bg95vH6pAYRiPFnAN+2Y2YXetMh35NnKAj/KJw==" saltValue="A6Zht4OPHneCC64gF8AuAw==" spinCount="100000" sheet="1" objects="1" scenarios="1" formatCells="0" formatRows="0" selectLockedCells="1" autoFilter="0"/>
  <mergeCells count="1">
    <mergeCell ref="O10:P10"/>
  </mergeCells>
  <conditionalFormatting sqref="J14:U31">
    <cfRule type="expression" dxfId="1781" priority="1" stopIfTrue="1">
      <formula>AND( $A14=1, $C14="T" )</formula>
    </cfRule>
    <cfRule type="expression" dxfId="1780" priority="2" stopIfTrue="1">
      <formula>AND( $A14=4, $C14="ü" )</formula>
    </cfRule>
    <cfRule type="expression" dxfId="1779" priority="13" stopIfTrue="1">
      <formula>AND( $A14=3, $C14="ü" )</formula>
    </cfRule>
    <cfRule type="expression" dxfId="1778" priority="14" stopIfTrue="1">
      <formula>AND( $A14=2, $C14="Ü" )</formula>
    </cfRule>
  </conditionalFormatting>
  <conditionalFormatting sqref="J31:U31">
    <cfRule type="expression" dxfId="1777" priority="6" stopIfTrue="1">
      <formula>AND( $A31=1, $C31="T" )</formula>
    </cfRule>
    <cfRule type="expression" dxfId="1776" priority="7" stopIfTrue="1">
      <formula>AND( $A31=4, $C31="ü" )</formula>
    </cfRule>
    <cfRule type="expression" dxfId="1775" priority="8" stopIfTrue="1">
      <formula>AND( $A31=3, $C31="ü" )</formula>
    </cfRule>
    <cfRule type="expression" dxfId="1774" priority="9" stopIfTrue="1">
      <formula>AND( $A31=2, $C31="Ü" )</formula>
    </cfRule>
  </conditionalFormatting>
  <conditionalFormatting sqref="O14:O31">
    <cfRule type="expression" dxfId="1773" priority="11" stopIfTrue="1">
      <formula>AND($O14&lt;&gt;"",$P14&lt;&gt;"")</formula>
    </cfRule>
  </conditionalFormatting>
  <conditionalFormatting sqref="O31">
    <cfRule type="expression" dxfId="1772" priority="4" stopIfTrue="1">
      <formula>AND($O31&lt;&gt;"",$P31&lt;&gt;"")</formula>
    </cfRule>
  </conditionalFormatting>
  <conditionalFormatting sqref="P14:P31">
    <cfRule type="expression" dxfId="1771" priority="10" stopIfTrue="1">
      <formula>$O14&lt;&gt;""</formula>
    </cfRule>
  </conditionalFormatting>
  <conditionalFormatting sqref="P31">
    <cfRule type="expression" dxfId="1770" priority="3" stopIfTrue="1">
      <formula>$O31&lt;&gt;""</formula>
    </cfRule>
  </conditionalFormatting>
  <conditionalFormatting sqref="R14:R31">
    <cfRule type="expression" dxfId="1769" priority="12" stopIfTrue="1">
      <formula>AND($K14&lt;&gt;"",OR($O14&lt;&gt;"",$P14&lt;&gt;""))</formula>
    </cfRule>
  </conditionalFormatting>
  <conditionalFormatting sqref="R31">
    <cfRule type="expression" dxfId="1768" priority="5" stopIfTrue="1">
      <formula>AND($K31&lt;&gt;"",OR($O31&lt;&gt;"",$P31&lt;&gt;""))</formula>
    </cfRule>
  </conditionalFormatting>
  <conditionalFormatting sqref="S14:S31">
    <cfRule type="expression" dxfId="1767" priority="15">
      <formula>$L14&lt;&gt;""</formula>
    </cfRule>
  </conditionalFormatting>
  <conditionalFormatting sqref="T14:T31">
    <cfRule type="expression" dxfId="1766" priority="16" stopIfTrue="1">
      <formula>$L14=""</formula>
    </cfRule>
  </conditionalFormatting>
  <dataValidations count="2">
    <dataValidation type="list" allowBlank="1" showInputMessage="1" showErrorMessage="1" sqref="B14:B31" xr:uid="{486287D1-ADB4-4FA0-B510-32AAAFD3AE66}">
      <formula1>"B"</formula1>
    </dataValidation>
    <dataValidation type="list" allowBlank="1" showInputMessage="1" showErrorMessage="1" sqref="A14:A31" xr:uid="{76C5BF6C-1A22-487E-9972-8D52B9D5808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IF(Zusammenfassung!F27&lt;&gt;"",Zusammenfassung!F27,Zusammenfassung!D27)</f>
        <v>Investitionskosten - Auftraggeber 7</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Zusammenfassung!$B$27</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Zusammenfassung!$C$27</f>
        <v>7</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7</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0ZZo+KEpr60xDAN+zcAHQYdp9cQvpVQyG9+pq5HazC8mylu9pLer2sI+idrJ35bMiQUxo7CwT7P9tEPOLpDYQQ==" saltValue="NWfb2dCjA4vBi659YF21EA==" spinCount="100000" sheet="1" objects="1" scenarios="1" formatCells="0" formatRows="0" selectLockedCells="1" autoFilter="0"/>
  <mergeCells count="1">
    <mergeCell ref="O10:P10"/>
  </mergeCells>
  <conditionalFormatting sqref="J14:U31">
    <cfRule type="expression" dxfId="1765" priority="1" stopIfTrue="1">
      <formula>AND( $A14=1, $C14="T" )</formula>
    </cfRule>
    <cfRule type="expression" dxfId="1764" priority="2" stopIfTrue="1">
      <formula>AND( $A14=4, $C14="ü" )</formula>
    </cfRule>
    <cfRule type="expression" dxfId="1763" priority="13" stopIfTrue="1">
      <formula>AND( $A14=3, $C14="ü" )</formula>
    </cfRule>
    <cfRule type="expression" dxfId="1762" priority="14" stopIfTrue="1">
      <formula>AND( $A14=2, $C14="Ü" )</formula>
    </cfRule>
  </conditionalFormatting>
  <conditionalFormatting sqref="J31:U31">
    <cfRule type="expression" dxfId="1761" priority="6" stopIfTrue="1">
      <formula>AND( $A31=1, $C31="T" )</formula>
    </cfRule>
    <cfRule type="expression" dxfId="1760" priority="7" stopIfTrue="1">
      <formula>AND( $A31=4, $C31="ü" )</formula>
    </cfRule>
    <cfRule type="expression" dxfId="1759" priority="8" stopIfTrue="1">
      <formula>AND( $A31=3, $C31="ü" )</formula>
    </cfRule>
    <cfRule type="expression" dxfId="1758" priority="9" stopIfTrue="1">
      <formula>AND( $A31=2, $C31="Ü" )</formula>
    </cfRule>
  </conditionalFormatting>
  <conditionalFormatting sqref="O14:O31">
    <cfRule type="expression" dxfId="1757" priority="11" stopIfTrue="1">
      <formula>AND($O14&lt;&gt;"",$P14&lt;&gt;"")</formula>
    </cfRule>
  </conditionalFormatting>
  <conditionalFormatting sqref="O31">
    <cfRule type="expression" dxfId="1756" priority="4" stopIfTrue="1">
      <formula>AND($O31&lt;&gt;"",$P31&lt;&gt;"")</formula>
    </cfRule>
  </conditionalFormatting>
  <conditionalFormatting sqref="P14:P31">
    <cfRule type="expression" dxfId="1755" priority="10" stopIfTrue="1">
      <formula>$O14&lt;&gt;""</formula>
    </cfRule>
  </conditionalFormatting>
  <conditionalFormatting sqref="P31">
    <cfRule type="expression" dxfId="1754" priority="3" stopIfTrue="1">
      <formula>$O31&lt;&gt;""</formula>
    </cfRule>
  </conditionalFormatting>
  <conditionalFormatting sqref="R14:R31">
    <cfRule type="expression" dxfId="1753" priority="12" stopIfTrue="1">
      <formula>AND($K14&lt;&gt;"",OR($O14&lt;&gt;"",$P14&lt;&gt;""))</formula>
    </cfRule>
  </conditionalFormatting>
  <conditionalFormatting sqref="R31">
    <cfRule type="expression" dxfId="1752" priority="5" stopIfTrue="1">
      <formula>AND($K31&lt;&gt;"",OR($O31&lt;&gt;"",$P31&lt;&gt;""))</formula>
    </cfRule>
  </conditionalFormatting>
  <conditionalFormatting sqref="S14:S31">
    <cfRule type="expression" dxfId="1751" priority="15">
      <formula>$L14&lt;&gt;""</formula>
    </cfRule>
  </conditionalFormatting>
  <conditionalFormatting sqref="T14:T31">
    <cfRule type="expression" dxfId="1750" priority="16" stopIfTrue="1">
      <formula>$L14=""</formula>
    </cfRule>
  </conditionalFormatting>
  <dataValidations count="2">
    <dataValidation type="list" allowBlank="1" showInputMessage="1" showErrorMessage="1" sqref="B14:B31" xr:uid="{A114EBDF-ED9B-44EB-8253-CFCC7D70C1C5}">
      <formula1>"B"</formula1>
    </dataValidation>
    <dataValidation type="list" allowBlank="1" showInputMessage="1" showErrorMessage="1" sqref="A14:A31" xr:uid="{2540698E-4DE5-4E0C-B06D-1123A129F1B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IF(Zusammenfassung!F28&lt;&gt;"",Zusammenfassung!F28,Zusammenfassung!D28)</f>
        <v>Investitionskosten - Auftraggeber 8</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Zusammenfassung!$B$28</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Zusammenfassung!$C$28</f>
        <v>8</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8</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mJ7kxXmuPTMxqzRBXLpLRItuMUjoCIokJxCaT6sp7r/MA2bcu5YGBmGZ4v/GOsDVGvQ/s/vmjPhcBYLtvg4dwQ==" saltValue="UoTcj2o1LSSR9vHxN0Zrfg==" spinCount="100000" sheet="1" objects="1" scenarios="1" formatCells="0" formatRows="0" selectLockedCells="1" autoFilter="0"/>
  <mergeCells count="1">
    <mergeCell ref="O10:P10"/>
  </mergeCells>
  <conditionalFormatting sqref="J14:U31">
    <cfRule type="expression" dxfId="1749" priority="1" stopIfTrue="1">
      <formula>AND( $A14=1, $C14="T" )</formula>
    </cfRule>
    <cfRule type="expression" dxfId="1748" priority="2" stopIfTrue="1">
      <formula>AND( $A14=4, $C14="ü" )</formula>
    </cfRule>
    <cfRule type="expression" dxfId="1747" priority="13" stopIfTrue="1">
      <formula>AND( $A14=3, $C14="ü" )</formula>
    </cfRule>
    <cfRule type="expression" dxfId="1746" priority="14" stopIfTrue="1">
      <formula>AND( $A14=2, $C14="Ü" )</formula>
    </cfRule>
  </conditionalFormatting>
  <conditionalFormatting sqref="J31:U31">
    <cfRule type="expression" dxfId="1745" priority="6" stopIfTrue="1">
      <formula>AND( $A31=1, $C31="T" )</formula>
    </cfRule>
    <cfRule type="expression" dxfId="1744" priority="7" stopIfTrue="1">
      <formula>AND( $A31=4, $C31="ü" )</formula>
    </cfRule>
    <cfRule type="expression" dxfId="1743" priority="8" stopIfTrue="1">
      <formula>AND( $A31=3, $C31="ü" )</formula>
    </cfRule>
    <cfRule type="expression" dxfId="1742" priority="9" stopIfTrue="1">
      <formula>AND( $A31=2, $C31="Ü" )</formula>
    </cfRule>
  </conditionalFormatting>
  <conditionalFormatting sqref="O14:O31">
    <cfRule type="expression" dxfId="1741" priority="11" stopIfTrue="1">
      <formula>AND($O14&lt;&gt;"",$P14&lt;&gt;"")</formula>
    </cfRule>
  </conditionalFormatting>
  <conditionalFormatting sqref="O31">
    <cfRule type="expression" dxfId="1740" priority="4" stopIfTrue="1">
      <formula>AND($O31&lt;&gt;"",$P31&lt;&gt;"")</formula>
    </cfRule>
  </conditionalFormatting>
  <conditionalFormatting sqref="P14:P31">
    <cfRule type="expression" dxfId="1739" priority="10" stopIfTrue="1">
      <formula>$O14&lt;&gt;""</formula>
    </cfRule>
  </conditionalFormatting>
  <conditionalFormatting sqref="P31">
    <cfRule type="expression" dxfId="1738" priority="3" stopIfTrue="1">
      <formula>$O31&lt;&gt;""</formula>
    </cfRule>
  </conditionalFormatting>
  <conditionalFormatting sqref="R14:R31">
    <cfRule type="expression" dxfId="1737" priority="12" stopIfTrue="1">
      <formula>AND($K14&lt;&gt;"",OR($O14&lt;&gt;"",$P14&lt;&gt;""))</formula>
    </cfRule>
  </conditionalFormatting>
  <conditionalFormatting sqref="R31">
    <cfRule type="expression" dxfId="1736" priority="5" stopIfTrue="1">
      <formula>AND($K31&lt;&gt;"",OR($O31&lt;&gt;"",$P31&lt;&gt;""))</formula>
    </cfRule>
  </conditionalFormatting>
  <conditionalFormatting sqref="S14:S31">
    <cfRule type="expression" dxfId="1735" priority="15">
      <formula>$L14&lt;&gt;""</formula>
    </cfRule>
  </conditionalFormatting>
  <conditionalFormatting sqref="T14:T31">
    <cfRule type="expression" dxfId="1734" priority="16" stopIfTrue="1">
      <formula>$L14=""</formula>
    </cfRule>
  </conditionalFormatting>
  <dataValidations count="2">
    <dataValidation type="list" allowBlank="1" showInputMessage="1" showErrorMessage="1" sqref="B14:B31" xr:uid="{A0A75C88-6BFF-436A-BC42-98ABF6477A84}">
      <formula1>"B"</formula1>
    </dataValidation>
    <dataValidation type="list" allowBlank="1" showInputMessage="1" showErrorMessage="1" sqref="A14:A31" xr:uid="{1E09800B-1B6A-4EDF-9FDB-DC2C029AD3A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IF(Zusammenfassung!F29&lt;&gt;"",Zusammenfassung!F29,Zusammenfassung!D29)</f>
        <v>Investitionskosten - Auftraggeber 9</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Zusammenfassung!$B$29</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Zusammenfassung!$C$29</f>
        <v>9</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9</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hUG1wYoEuTE+h4iQBHiDxlB/l1sE5enhc/G62KsApntGf/khsHlbd7dgb4fo1SADVg4UzvoqMUlWJ9SDrQOPNQ==" saltValue="3adfpEWTNKDXHDR9qneWQw==" spinCount="100000" sheet="1" objects="1" scenarios="1" formatCells="0" formatRows="0" selectLockedCells="1" autoFilter="0"/>
  <mergeCells count="1">
    <mergeCell ref="O10:P10"/>
  </mergeCells>
  <conditionalFormatting sqref="J14:U31">
    <cfRule type="expression" dxfId="1733" priority="1" stopIfTrue="1">
      <formula>AND( $A14=1, $C14="T" )</formula>
    </cfRule>
    <cfRule type="expression" dxfId="1732" priority="2" stopIfTrue="1">
      <formula>AND( $A14=4, $C14="ü" )</formula>
    </cfRule>
    <cfRule type="expression" dxfId="1731" priority="13" stopIfTrue="1">
      <formula>AND( $A14=3, $C14="ü" )</formula>
    </cfRule>
    <cfRule type="expression" dxfId="1730" priority="14" stopIfTrue="1">
      <formula>AND( $A14=2, $C14="Ü" )</formula>
    </cfRule>
  </conditionalFormatting>
  <conditionalFormatting sqref="J31:U31">
    <cfRule type="expression" dxfId="1729" priority="6" stopIfTrue="1">
      <formula>AND( $A31=1, $C31="T" )</formula>
    </cfRule>
    <cfRule type="expression" dxfId="1728" priority="7" stopIfTrue="1">
      <formula>AND( $A31=4, $C31="ü" )</formula>
    </cfRule>
    <cfRule type="expression" dxfId="1727" priority="8" stopIfTrue="1">
      <formula>AND( $A31=3, $C31="ü" )</formula>
    </cfRule>
    <cfRule type="expression" dxfId="1726" priority="9" stopIfTrue="1">
      <formula>AND( $A31=2, $C31="Ü" )</formula>
    </cfRule>
  </conditionalFormatting>
  <conditionalFormatting sqref="O14:O31">
    <cfRule type="expression" dxfId="1725" priority="11" stopIfTrue="1">
      <formula>AND($O14&lt;&gt;"",$P14&lt;&gt;"")</formula>
    </cfRule>
  </conditionalFormatting>
  <conditionalFormatting sqref="O31">
    <cfRule type="expression" dxfId="1724" priority="4" stopIfTrue="1">
      <formula>AND($O31&lt;&gt;"",$P31&lt;&gt;"")</formula>
    </cfRule>
  </conditionalFormatting>
  <conditionalFormatting sqref="P14:P31">
    <cfRule type="expression" dxfId="1723" priority="10" stopIfTrue="1">
      <formula>$O14&lt;&gt;""</formula>
    </cfRule>
  </conditionalFormatting>
  <conditionalFormatting sqref="P31">
    <cfRule type="expression" dxfId="1722" priority="3" stopIfTrue="1">
      <formula>$O31&lt;&gt;""</formula>
    </cfRule>
  </conditionalFormatting>
  <conditionalFormatting sqref="R14:R31">
    <cfRule type="expression" dxfId="1721" priority="12" stopIfTrue="1">
      <formula>AND($K14&lt;&gt;"",OR($O14&lt;&gt;"",$P14&lt;&gt;""))</formula>
    </cfRule>
  </conditionalFormatting>
  <conditionalFormatting sqref="R31">
    <cfRule type="expression" dxfId="1720" priority="5" stopIfTrue="1">
      <formula>AND($K31&lt;&gt;"",OR($O31&lt;&gt;"",$P31&lt;&gt;""))</formula>
    </cfRule>
  </conditionalFormatting>
  <conditionalFormatting sqref="S14:S31">
    <cfRule type="expression" dxfId="1719" priority="15">
      <formula>$L14&lt;&gt;""</formula>
    </cfRule>
  </conditionalFormatting>
  <conditionalFormatting sqref="T14:T31">
    <cfRule type="expression" dxfId="1718" priority="16" stopIfTrue="1">
      <formula>$L14=""</formula>
    </cfRule>
  </conditionalFormatting>
  <dataValidations count="2">
    <dataValidation type="list" allowBlank="1" showInputMessage="1" showErrorMessage="1" sqref="B14:B31" xr:uid="{CCC84818-A810-4F7C-ADFF-726CF9FDF75B}">
      <formula1>"B"</formula1>
    </dataValidation>
    <dataValidation type="list" allowBlank="1" showInputMessage="1" showErrorMessage="1" sqref="A14:A31" xr:uid="{68DF4743-1ABA-4005-AF28-17F980DC23E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IF(Zusammenfassung!F30&lt;&gt;"",Zusammenfassung!F30,Zusammenfassung!D30)</f>
        <v>Investitionskosten - Auftraggeber 10</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Zusammenfassung!$B$30</f>
        <v>1</v>
      </c>
      <c r="L6" s="157" t="str">
        <f>Sprache!$B$33</f>
        <v>IK</v>
      </c>
      <c r="M6" s="158"/>
      <c r="N6" s="158"/>
      <c r="O6" s="161"/>
      <c r="P6" s="161"/>
      <c r="Q6" s="162"/>
      <c r="R6" s="158"/>
      <c r="S6" s="158"/>
      <c r="T6" s="158"/>
      <c r="U6" s="160"/>
    </row>
    <row r="7" spans="1:21" ht="20.100000000000001" hidden="1" customHeight="1" thickBot="1" x14ac:dyDescent="0.3">
      <c r="J7" s="68" t="s">
        <v>379</v>
      </c>
      <c r="K7" s="211">
        <f>Zusammenfassung!$C$30</f>
        <v>10</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Investitionskosten - Auftraggeber 10</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zm5MLPjO2EJCvX9Ura3l3GPRJrPBFrXdXEHONB1g/RZPhzKL6FrmrroAFLjVTSHEZaV4zC+iSPrfpAFKfwZqwg==" saltValue="VZFimQcbKGRSDoaPB6SsTg==" spinCount="100000" sheet="1" objects="1" scenarios="1" formatCells="0" formatRows="0" selectLockedCells="1" autoFilter="0"/>
  <mergeCells count="1">
    <mergeCell ref="O10:P10"/>
  </mergeCells>
  <conditionalFormatting sqref="J14:U31">
    <cfRule type="expression" dxfId="1717" priority="1" stopIfTrue="1">
      <formula>AND( $A14=1, $C14="T" )</formula>
    </cfRule>
    <cfRule type="expression" dxfId="1716" priority="2" stopIfTrue="1">
      <formula>AND( $A14=4, $C14="ü" )</formula>
    </cfRule>
    <cfRule type="expression" dxfId="1715" priority="13" stopIfTrue="1">
      <formula>AND( $A14=3, $C14="ü" )</formula>
    </cfRule>
    <cfRule type="expression" dxfId="1714" priority="14" stopIfTrue="1">
      <formula>AND( $A14=2, $C14="Ü" )</formula>
    </cfRule>
  </conditionalFormatting>
  <conditionalFormatting sqref="J31:U31">
    <cfRule type="expression" dxfId="1713" priority="6" stopIfTrue="1">
      <formula>AND( $A31=1, $C31="T" )</formula>
    </cfRule>
    <cfRule type="expression" dxfId="1712" priority="7" stopIfTrue="1">
      <formula>AND( $A31=4, $C31="ü" )</formula>
    </cfRule>
    <cfRule type="expression" dxfId="1711" priority="8" stopIfTrue="1">
      <formula>AND( $A31=3, $C31="ü" )</formula>
    </cfRule>
    <cfRule type="expression" dxfId="1710" priority="9" stopIfTrue="1">
      <formula>AND( $A31=2, $C31="Ü" )</formula>
    </cfRule>
  </conditionalFormatting>
  <conditionalFormatting sqref="O14:O31">
    <cfRule type="expression" dxfId="1709" priority="11" stopIfTrue="1">
      <formula>AND($O14&lt;&gt;"",$P14&lt;&gt;"")</formula>
    </cfRule>
  </conditionalFormatting>
  <conditionalFormatting sqref="O31">
    <cfRule type="expression" dxfId="1708" priority="4" stopIfTrue="1">
      <formula>AND($O31&lt;&gt;"",$P31&lt;&gt;"")</formula>
    </cfRule>
  </conditionalFormatting>
  <conditionalFormatting sqref="P14:P31">
    <cfRule type="expression" dxfId="1707" priority="10" stopIfTrue="1">
      <formula>$O14&lt;&gt;""</formula>
    </cfRule>
  </conditionalFormatting>
  <conditionalFormatting sqref="P31">
    <cfRule type="expression" dxfId="1706" priority="3" stopIfTrue="1">
      <formula>$O31&lt;&gt;""</formula>
    </cfRule>
  </conditionalFormatting>
  <conditionalFormatting sqref="R14:R31">
    <cfRule type="expression" dxfId="1705" priority="12" stopIfTrue="1">
      <formula>AND($K14&lt;&gt;"",OR($O14&lt;&gt;"",$P14&lt;&gt;""))</formula>
    </cfRule>
  </conditionalFormatting>
  <conditionalFormatting sqref="R31">
    <cfRule type="expression" dxfId="1704" priority="5" stopIfTrue="1">
      <formula>AND($K31&lt;&gt;"",OR($O31&lt;&gt;"",$P31&lt;&gt;""))</formula>
    </cfRule>
  </conditionalFormatting>
  <conditionalFormatting sqref="S14:S31">
    <cfRule type="expression" dxfId="1703" priority="15">
      <formula>$L14&lt;&gt;""</formula>
    </cfRule>
  </conditionalFormatting>
  <conditionalFormatting sqref="T14:T31">
    <cfRule type="expression" dxfId="1702" priority="16" stopIfTrue="1">
      <formula>$L14=""</formula>
    </cfRule>
  </conditionalFormatting>
  <dataValidations count="2">
    <dataValidation type="list" allowBlank="1" showInputMessage="1" showErrorMessage="1" sqref="B14:B31" xr:uid="{3CA38E7C-68AC-49CD-8F65-F792FF55A163}">
      <formula1>"B"</formula1>
    </dataValidation>
    <dataValidation type="list" allowBlank="1" showInputMessage="1" showErrorMessage="1" sqref="A14:A31" xr:uid="{B6FC008B-F7C8-477C-8AA9-15E16AFD810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IF(Zusammenfassung!F31&lt;&gt;"",Zusammenfassung!F31,Zusammenfassung!D31)</f>
        <v>IK-Teilprojekt II - AG 1</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Zusammenfassung!$B$31</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Zusammenfassung!$C$31</f>
        <v>1</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1</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XYUSH49bzYNdwWAl6kUT4W4pL2d0d11vWg3UawtbqQGhmhdO+MeBm2co88Dizjuk1PU0fIWarSEiBo0NEAQHWA==" saltValue="QFLWF+ZGC+pLw+zOUmiBPQ==" spinCount="100000" sheet="1" objects="1" scenarios="1" formatCells="0" formatRows="0" selectLockedCells="1" autoFilter="0"/>
  <mergeCells count="1">
    <mergeCell ref="O10:P10"/>
  </mergeCells>
  <conditionalFormatting sqref="J14:U31">
    <cfRule type="expression" dxfId="1701" priority="1" stopIfTrue="1">
      <formula>AND( $A14=1, $C14="T" )</formula>
    </cfRule>
    <cfRule type="expression" dxfId="1700" priority="2" stopIfTrue="1">
      <formula>AND( $A14=4, $C14="ü" )</formula>
    </cfRule>
    <cfRule type="expression" dxfId="1699" priority="13" stopIfTrue="1">
      <formula>AND( $A14=3, $C14="ü" )</formula>
    </cfRule>
    <cfRule type="expression" dxfId="1698" priority="14" stopIfTrue="1">
      <formula>AND( $A14=2, $C14="Ü" )</formula>
    </cfRule>
  </conditionalFormatting>
  <conditionalFormatting sqref="J31:U31">
    <cfRule type="expression" dxfId="1697" priority="6" stopIfTrue="1">
      <formula>AND( $A31=1, $C31="T" )</formula>
    </cfRule>
    <cfRule type="expression" dxfId="1696" priority="7" stopIfTrue="1">
      <formula>AND( $A31=4, $C31="ü" )</formula>
    </cfRule>
    <cfRule type="expression" dxfId="1695" priority="8" stopIfTrue="1">
      <formula>AND( $A31=3, $C31="ü" )</formula>
    </cfRule>
    <cfRule type="expression" dxfId="1694" priority="9" stopIfTrue="1">
      <formula>AND( $A31=2, $C31="Ü" )</formula>
    </cfRule>
  </conditionalFormatting>
  <conditionalFormatting sqref="O14:O31">
    <cfRule type="expression" dxfId="1693" priority="11" stopIfTrue="1">
      <formula>AND($O14&lt;&gt;"",$P14&lt;&gt;"")</formula>
    </cfRule>
  </conditionalFormatting>
  <conditionalFormatting sqref="O31">
    <cfRule type="expression" dxfId="1692" priority="4" stopIfTrue="1">
      <formula>AND($O31&lt;&gt;"",$P31&lt;&gt;"")</formula>
    </cfRule>
  </conditionalFormatting>
  <conditionalFormatting sqref="P14:P31">
    <cfRule type="expression" dxfId="1691" priority="10" stopIfTrue="1">
      <formula>$O14&lt;&gt;""</formula>
    </cfRule>
  </conditionalFormatting>
  <conditionalFormatting sqref="P31">
    <cfRule type="expression" dxfId="1690" priority="3" stopIfTrue="1">
      <formula>$O31&lt;&gt;""</formula>
    </cfRule>
  </conditionalFormatting>
  <conditionalFormatting sqref="R14:R31">
    <cfRule type="expression" dxfId="1689" priority="12" stopIfTrue="1">
      <formula>AND($K14&lt;&gt;"",OR($O14&lt;&gt;"",$P14&lt;&gt;""))</formula>
    </cfRule>
  </conditionalFormatting>
  <conditionalFormatting sqref="R31">
    <cfRule type="expression" dxfId="1688" priority="5" stopIfTrue="1">
      <formula>AND($K31&lt;&gt;"",OR($O31&lt;&gt;"",$P31&lt;&gt;""))</formula>
    </cfRule>
  </conditionalFormatting>
  <conditionalFormatting sqref="S14:S31">
    <cfRule type="expression" dxfId="1687" priority="15">
      <formula>$L14&lt;&gt;""</formula>
    </cfRule>
  </conditionalFormatting>
  <conditionalFormatting sqref="T14:T31">
    <cfRule type="expression" dxfId="1686" priority="16" stopIfTrue="1">
      <formula>$L14=""</formula>
    </cfRule>
  </conditionalFormatting>
  <dataValidations count="2">
    <dataValidation type="list" allowBlank="1" showInputMessage="1" showErrorMessage="1" sqref="B14:B31" xr:uid="{2B6C8C77-472D-41C3-B2E3-79FD1E4FA7CD}">
      <formula1>"B"</formula1>
    </dataValidation>
    <dataValidation type="list" allowBlank="1" showInputMessage="1" showErrorMessage="1" sqref="A14:A31" xr:uid="{CD8EBA08-B2ED-4C59-8DCF-23CF9AD166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IF(Zusammenfassung!F32&lt;&gt;"",Zusammenfassung!F32,Zusammenfassung!D32)</f>
        <v>IK-Teilprojekt II - AG 2</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Zusammenfassung!$B$32</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Zusammenfassung!$C$32</f>
        <v>2</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2</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0wmVa9fryR/ULKtAXXA1kwYTgixQ+DLtY2rexnyGGNgrnNm5M4SPWnsFPX/jlte+B0HWzYybaRhacYAwfDqvhA==" saltValue="9ISGuz29TsQmNP4BVI20fg==" spinCount="100000" sheet="1" objects="1" scenarios="1" formatCells="0" formatRows="0" selectLockedCells="1" autoFilter="0"/>
  <mergeCells count="1">
    <mergeCell ref="O10:P10"/>
  </mergeCells>
  <conditionalFormatting sqref="J14:U31">
    <cfRule type="expression" dxfId="1685" priority="1" stopIfTrue="1">
      <formula>AND( $A14=1, $C14="T" )</formula>
    </cfRule>
    <cfRule type="expression" dxfId="1684" priority="2" stopIfTrue="1">
      <formula>AND( $A14=4, $C14="ü" )</formula>
    </cfRule>
    <cfRule type="expression" dxfId="1683" priority="13" stopIfTrue="1">
      <formula>AND( $A14=3, $C14="ü" )</formula>
    </cfRule>
    <cfRule type="expression" dxfId="1682" priority="14" stopIfTrue="1">
      <formula>AND( $A14=2, $C14="Ü" )</formula>
    </cfRule>
  </conditionalFormatting>
  <conditionalFormatting sqref="J31:U31">
    <cfRule type="expression" dxfId="1681" priority="6" stopIfTrue="1">
      <formula>AND( $A31=1, $C31="T" )</formula>
    </cfRule>
    <cfRule type="expression" dxfId="1680" priority="7" stopIfTrue="1">
      <formula>AND( $A31=4, $C31="ü" )</formula>
    </cfRule>
    <cfRule type="expression" dxfId="1679" priority="8" stopIfTrue="1">
      <formula>AND( $A31=3, $C31="ü" )</formula>
    </cfRule>
    <cfRule type="expression" dxfId="1678" priority="9" stopIfTrue="1">
      <formula>AND( $A31=2, $C31="Ü" )</formula>
    </cfRule>
  </conditionalFormatting>
  <conditionalFormatting sqref="O14:O31">
    <cfRule type="expression" dxfId="1677" priority="11" stopIfTrue="1">
      <formula>AND($O14&lt;&gt;"",$P14&lt;&gt;"")</formula>
    </cfRule>
  </conditionalFormatting>
  <conditionalFormatting sqref="O31">
    <cfRule type="expression" dxfId="1676" priority="4" stopIfTrue="1">
      <formula>AND($O31&lt;&gt;"",$P31&lt;&gt;"")</formula>
    </cfRule>
  </conditionalFormatting>
  <conditionalFormatting sqref="P14:P31">
    <cfRule type="expression" dxfId="1675" priority="10" stopIfTrue="1">
      <formula>$O14&lt;&gt;""</formula>
    </cfRule>
  </conditionalFormatting>
  <conditionalFormatting sqref="P31">
    <cfRule type="expression" dxfId="1674" priority="3" stopIfTrue="1">
      <formula>$O31&lt;&gt;""</formula>
    </cfRule>
  </conditionalFormatting>
  <conditionalFormatting sqref="R14:R31">
    <cfRule type="expression" dxfId="1673" priority="12" stopIfTrue="1">
      <formula>AND($K14&lt;&gt;"",OR($O14&lt;&gt;"",$P14&lt;&gt;""))</formula>
    </cfRule>
  </conditionalFormatting>
  <conditionalFormatting sqref="R31">
    <cfRule type="expression" dxfId="1672" priority="5" stopIfTrue="1">
      <formula>AND($K31&lt;&gt;"",OR($O31&lt;&gt;"",$P31&lt;&gt;""))</formula>
    </cfRule>
  </conditionalFormatting>
  <conditionalFormatting sqref="S14:S31">
    <cfRule type="expression" dxfId="1671" priority="15">
      <formula>$L14&lt;&gt;""</formula>
    </cfRule>
  </conditionalFormatting>
  <conditionalFormatting sqref="T14:T31">
    <cfRule type="expression" dxfId="1670" priority="16" stopIfTrue="1">
      <formula>$L14=""</formula>
    </cfRule>
  </conditionalFormatting>
  <dataValidations count="2">
    <dataValidation type="list" allowBlank="1" showInputMessage="1" showErrorMessage="1" sqref="B14:B31" xr:uid="{A805769A-3C91-427D-AC53-D4327696D164}">
      <formula1>"B"</formula1>
    </dataValidation>
    <dataValidation type="list" allowBlank="1" showInputMessage="1" showErrorMessage="1" sqref="A14:A31" xr:uid="{BC4F9C2B-E11E-46CF-9A89-C88420B232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IF(Zusammenfassung!F33&lt;&gt;"",Zusammenfassung!F33,Zusammenfassung!D33)</f>
        <v>IK-Teilprojekt II - AG 3</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Zusammenfassung!$B$33</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Zusammenfassung!$C$33</f>
        <v>3</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3</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91EvjaF/tDTFSXREPrJFmfSpKXjM8pXLgvyoYfCo1CR6dgU3sIq90ei5MGMmnapOOQrM2J0MbtgnxfxGjXVCbw==" saltValue="vOBQ0sTLDBG+iRuuCGuxZQ==" spinCount="100000" sheet="1" objects="1" scenarios="1" formatCells="0" formatRows="0" selectLockedCells="1" autoFilter="0"/>
  <mergeCells count="1">
    <mergeCell ref="O10:P10"/>
  </mergeCells>
  <conditionalFormatting sqref="J14:U31">
    <cfRule type="expression" dxfId="1669" priority="1" stopIfTrue="1">
      <formula>AND( $A14=1, $C14="T" )</formula>
    </cfRule>
    <cfRule type="expression" dxfId="1668" priority="2" stopIfTrue="1">
      <formula>AND( $A14=4, $C14="ü" )</formula>
    </cfRule>
    <cfRule type="expression" dxfId="1667" priority="13" stopIfTrue="1">
      <formula>AND( $A14=3, $C14="ü" )</formula>
    </cfRule>
    <cfRule type="expression" dxfId="1666" priority="14" stopIfTrue="1">
      <formula>AND( $A14=2, $C14="Ü" )</formula>
    </cfRule>
  </conditionalFormatting>
  <conditionalFormatting sqref="J31:U31">
    <cfRule type="expression" dxfId="1665" priority="6" stopIfTrue="1">
      <formula>AND( $A31=1, $C31="T" )</formula>
    </cfRule>
    <cfRule type="expression" dxfId="1664" priority="7" stopIfTrue="1">
      <formula>AND( $A31=4, $C31="ü" )</formula>
    </cfRule>
    <cfRule type="expression" dxfId="1663" priority="8" stopIfTrue="1">
      <formula>AND( $A31=3, $C31="ü" )</formula>
    </cfRule>
    <cfRule type="expression" dxfId="1662" priority="9" stopIfTrue="1">
      <formula>AND( $A31=2, $C31="Ü" )</formula>
    </cfRule>
  </conditionalFormatting>
  <conditionalFormatting sqref="O14:O31">
    <cfRule type="expression" dxfId="1661" priority="11" stopIfTrue="1">
      <formula>AND($O14&lt;&gt;"",$P14&lt;&gt;"")</formula>
    </cfRule>
  </conditionalFormatting>
  <conditionalFormatting sqref="O31">
    <cfRule type="expression" dxfId="1660" priority="4" stopIfTrue="1">
      <formula>AND($O31&lt;&gt;"",$P31&lt;&gt;"")</formula>
    </cfRule>
  </conditionalFormatting>
  <conditionalFormatting sqref="P14:P31">
    <cfRule type="expression" dxfId="1659" priority="10" stopIfTrue="1">
      <formula>$O14&lt;&gt;""</formula>
    </cfRule>
  </conditionalFormatting>
  <conditionalFormatting sqref="P31">
    <cfRule type="expression" dxfId="1658" priority="3" stopIfTrue="1">
      <formula>$O31&lt;&gt;""</formula>
    </cfRule>
  </conditionalFormatting>
  <conditionalFormatting sqref="R14:R31">
    <cfRule type="expression" dxfId="1657" priority="12" stopIfTrue="1">
      <formula>AND($K14&lt;&gt;"",OR($O14&lt;&gt;"",$P14&lt;&gt;""))</formula>
    </cfRule>
  </conditionalFormatting>
  <conditionalFormatting sqref="R31">
    <cfRule type="expression" dxfId="1656" priority="5" stopIfTrue="1">
      <formula>AND($K31&lt;&gt;"",OR($O31&lt;&gt;"",$P31&lt;&gt;""))</formula>
    </cfRule>
  </conditionalFormatting>
  <conditionalFormatting sqref="S14:S31">
    <cfRule type="expression" dxfId="1655" priority="15">
      <formula>$L14&lt;&gt;""</formula>
    </cfRule>
  </conditionalFormatting>
  <conditionalFormatting sqref="T14:T31">
    <cfRule type="expression" dxfId="1654" priority="16" stopIfTrue="1">
      <formula>$L14=""</formula>
    </cfRule>
  </conditionalFormatting>
  <dataValidations count="2">
    <dataValidation type="list" allowBlank="1" showInputMessage="1" showErrorMessage="1" sqref="B14:B31" xr:uid="{97E3C56F-3BE5-48D9-B888-3254044A0C54}">
      <formula1>"B"</formula1>
    </dataValidation>
    <dataValidation type="list" allowBlank="1" showInputMessage="1" showErrorMessage="1" sqref="A14:A31" xr:uid="{6C314AC3-08D7-4C7F-BA3D-B3EFA0F8B00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IF(Zusammenfassung!F34&lt;&gt;"",Zusammenfassung!F34,Zusammenfassung!D34)</f>
        <v>IK-Teilprojekt II - AG 4</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Zusammenfassung!$B$34</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Zusammenfassung!$C$34</f>
        <v>4</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4</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Zh4U6gqz+KTvjkDz4JhWOpbYBejieR+pALnACo5swruhrXoRGH7ajBGFJkIC0Bhu/d3l7qHXaGtWyaNx26iyNA==" saltValue="QcOBFQZaIKPuTu9+EBflwQ==" spinCount="100000" sheet="1" objects="1" scenarios="1" formatCells="0" formatRows="0" selectLockedCells="1" autoFilter="0"/>
  <mergeCells count="1">
    <mergeCell ref="O10:P10"/>
  </mergeCells>
  <conditionalFormatting sqref="J14:U31">
    <cfRule type="expression" dxfId="1653" priority="1" stopIfTrue="1">
      <formula>AND( $A14=1, $C14="T" )</formula>
    </cfRule>
    <cfRule type="expression" dxfId="1652" priority="2" stopIfTrue="1">
      <formula>AND( $A14=4, $C14="ü" )</formula>
    </cfRule>
    <cfRule type="expression" dxfId="1651" priority="13" stopIfTrue="1">
      <formula>AND( $A14=3, $C14="ü" )</formula>
    </cfRule>
    <cfRule type="expression" dxfId="1650" priority="14" stopIfTrue="1">
      <formula>AND( $A14=2, $C14="Ü" )</formula>
    </cfRule>
  </conditionalFormatting>
  <conditionalFormatting sqref="J31:U31">
    <cfRule type="expression" dxfId="1649" priority="6" stopIfTrue="1">
      <formula>AND( $A31=1, $C31="T" )</formula>
    </cfRule>
    <cfRule type="expression" dxfId="1648" priority="7" stopIfTrue="1">
      <formula>AND( $A31=4, $C31="ü" )</formula>
    </cfRule>
    <cfRule type="expression" dxfId="1647" priority="8" stopIfTrue="1">
      <formula>AND( $A31=3, $C31="ü" )</formula>
    </cfRule>
    <cfRule type="expression" dxfId="1646" priority="9" stopIfTrue="1">
      <formula>AND( $A31=2, $C31="Ü" )</formula>
    </cfRule>
  </conditionalFormatting>
  <conditionalFormatting sqref="O14:O31">
    <cfRule type="expression" dxfId="1645" priority="11" stopIfTrue="1">
      <formula>AND($O14&lt;&gt;"",$P14&lt;&gt;"")</formula>
    </cfRule>
  </conditionalFormatting>
  <conditionalFormatting sqref="O31">
    <cfRule type="expression" dxfId="1644" priority="4" stopIfTrue="1">
      <formula>AND($O31&lt;&gt;"",$P31&lt;&gt;"")</formula>
    </cfRule>
  </conditionalFormatting>
  <conditionalFormatting sqref="P14:P31">
    <cfRule type="expression" dxfId="1643" priority="10" stopIfTrue="1">
      <formula>$O14&lt;&gt;""</formula>
    </cfRule>
  </conditionalFormatting>
  <conditionalFormatting sqref="P31">
    <cfRule type="expression" dxfId="1642" priority="3" stopIfTrue="1">
      <formula>$O31&lt;&gt;""</formula>
    </cfRule>
  </conditionalFormatting>
  <conditionalFormatting sqref="R14:R31">
    <cfRule type="expression" dxfId="1641" priority="12" stopIfTrue="1">
      <formula>AND($K14&lt;&gt;"",OR($O14&lt;&gt;"",$P14&lt;&gt;""))</formula>
    </cfRule>
  </conditionalFormatting>
  <conditionalFormatting sqref="R31">
    <cfRule type="expression" dxfId="1640" priority="5" stopIfTrue="1">
      <formula>AND($K31&lt;&gt;"",OR($O31&lt;&gt;"",$P31&lt;&gt;""))</formula>
    </cfRule>
  </conditionalFormatting>
  <conditionalFormatting sqref="S14:S31">
    <cfRule type="expression" dxfId="1639" priority="15">
      <formula>$L14&lt;&gt;""</formula>
    </cfRule>
  </conditionalFormatting>
  <conditionalFormatting sqref="T14:T31">
    <cfRule type="expression" dxfId="1638" priority="16" stopIfTrue="1">
      <formula>$L14=""</formula>
    </cfRule>
  </conditionalFormatting>
  <dataValidations count="2">
    <dataValidation type="list" allowBlank="1" showInputMessage="1" showErrorMessage="1" sqref="B14:B31" xr:uid="{522B3154-39ED-4B61-B17F-D067163330AA}">
      <formula1>"B"</formula1>
    </dataValidation>
    <dataValidation type="list" allowBlank="1" showInputMessage="1" showErrorMessage="1" sqref="A14:A31" xr:uid="{8976DF27-3D8E-49E8-92E9-847DF5D7FB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IF(Zusammenfassung!F35&lt;&gt;"",Zusammenfassung!F35,Zusammenfassung!D35)</f>
        <v>IK-Teilprojekt II - AG 5</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Zusammenfassung!$B$35</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Zusammenfassung!$C$35</f>
        <v>5</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5</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HfsqIVKaBpQxItxRcN21MTLNlR4kX5dr7do3lvRPmL2Tmubz5IS55YOy06+xRp1jnGS035tVgigMMUd+eHmr9Q==" saltValue="GavTFEAShhFKu16IGhOckA==" spinCount="100000" sheet="1" objects="1" scenarios="1" formatCells="0" formatRows="0" selectLockedCells="1" autoFilter="0"/>
  <mergeCells count="1">
    <mergeCell ref="O10:P10"/>
  </mergeCells>
  <conditionalFormatting sqref="J14:U31">
    <cfRule type="expression" dxfId="1637" priority="1" stopIfTrue="1">
      <formula>AND( $A14=1, $C14="T" )</formula>
    </cfRule>
    <cfRule type="expression" dxfId="1636" priority="2" stopIfTrue="1">
      <formula>AND( $A14=4, $C14="ü" )</formula>
    </cfRule>
    <cfRule type="expression" dxfId="1635" priority="13" stopIfTrue="1">
      <formula>AND( $A14=3, $C14="ü" )</formula>
    </cfRule>
    <cfRule type="expression" dxfId="1634" priority="14" stopIfTrue="1">
      <formula>AND( $A14=2, $C14="Ü" )</formula>
    </cfRule>
  </conditionalFormatting>
  <conditionalFormatting sqref="J31:U31">
    <cfRule type="expression" dxfId="1633" priority="6" stopIfTrue="1">
      <formula>AND( $A31=1, $C31="T" )</formula>
    </cfRule>
    <cfRule type="expression" dxfId="1632" priority="7" stopIfTrue="1">
      <formula>AND( $A31=4, $C31="ü" )</formula>
    </cfRule>
    <cfRule type="expression" dxfId="1631" priority="8" stopIfTrue="1">
      <formula>AND( $A31=3, $C31="ü" )</formula>
    </cfRule>
    <cfRule type="expression" dxfId="1630" priority="9" stopIfTrue="1">
      <formula>AND( $A31=2, $C31="Ü" )</formula>
    </cfRule>
  </conditionalFormatting>
  <conditionalFormatting sqref="O14:O31">
    <cfRule type="expression" dxfId="1629" priority="11" stopIfTrue="1">
      <formula>AND($O14&lt;&gt;"",$P14&lt;&gt;"")</formula>
    </cfRule>
  </conditionalFormatting>
  <conditionalFormatting sqref="O31">
    <cfRule type="expression" dxfId="1628" priority="4" stopIfTrue="1">
      <formula>AND($O31&lt;&gt;"",$P31&lt;&gt;"")</formula>
    </cfRule>
  </conditionalFormatting>
  <conditionalFormatting sqref="P14:P31">
    <cfRule type="expression" dxfId="1627" priority="10" stopIfTrue="1">
      <formula>$O14&lt;&gt;""</formula>
    </cfRule>
  </conditionalFormatting>
  <conditionalFormatting sqref="P31">
    <cfRule type="expression" dxfId="1626" priority="3" stopIfTrue="1">
      <formula>$O31&lt;&gt;""</formula>
    </cfRule>
  </conditionalFormatting>
  <conditionalFormatting sqref="R14:R31">
    <cfRule type="expression" dxfId="1625" priority="12" stopIfTrue="1">
      <formula>AND($K14&lt;&gt;"",OR($O14&lt;&gt;"",$P14&lt;&gt;""))</formula>
    </cfRule>
  </conditionalFormatting>
  <conditionalFormatting sqref="R31">
    <cfRule type="expression" dxfId="1624" priority="5" stopIfTrue="1">
      <formula>AND($K31&lt;&gt;"",OR($O31&lt;&gt;"",$P31&lt;&gt;""))</formula>
    </cfRule>
  </conditionalFormatting>
  <conditionalFormatting sqref="S14:S31">
    <cfRule type="expression" dxfId="1623" priority="15">
      <formula>$L14&lt;&gt;""</formula>
    </cfRule>
  </conditionalFormatting>
  <conditionalFormatting sqref="T14:T31">
    <cfRule type="expression" dxfId="1622" priority="16" stopIfTrue="1">
      <formula>$L14=""</formula>
    </cfRule>
  </conditionalFormatting>
  <dataValidations count="2">
    <dataValidation type="list" allowBlank="1" showInputMessage="1" showErrorMessage="1" sqref="B14:B31" xr:uid="{9B6EFEF4-A32A-4B01-9064-9D46F0B19CB4}">
      <formula1>"B"</formula1>
    </dataValidation>
    <dataValidation type="list" allowBlank="1" showInputMessage="1" showErrorMessage="1" sqref="A14:A31" xr:uid="{FB80DBFA-4CFD-4ABC-8D82-EB8E4C03F0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IF(Zusammenfassung!F36&lt;&gt;"",Zusammenfassung!F36,Zusammenfassung!D36)</f>
        <v>IK-Teilprojekt II - AG 6</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Zusammenfassung!$B$36</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Zusammenfassung!$C$36</f>
        <v>6</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6</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1PTHoRB72GbYnK/HDcCf224I+NOF9ND4isKjq0Rjy/otWSvx6BDD3ZwUCxq3yNCqrgMCzXj03qFfMzrXWqOShg==" saltValue="+lLNpU+r8lMRGarOcAuzKw==" spinCount="100000" sheet="1" objects="1" scenarios="1" formatCells="0" formatRows="0" selectLockedCells="1" autoFilter="0"/>
  <mergeCells count="1">
    <mergeCell ref="O10:P10"/>
  </mergeCells>
  <conditionalFormatting sqref="J14:U31">
    <cfRule type="expression" dxfId="1621" priority="1" stopIfTrue="1">
      <formula>AND( $A14=1, $C14="T" )</formula>
    </cfRule>
    <cfRule type="expression" dxfId="1620" priority="2" stopIfTrue="1">
      <formula>AND( $A14=4, $C14="ü" )</formula>
    </cfRule>
    <cfRule type="expression" dxfId="1619" priority="13" stopIfTrue="1">
      <formula>AND( $A14=3, $C14="ü" )</formula>
    </cfRule>
    <cfRule type="expression" dxfId="1618" priority="14" stopIfTrue="1">
      <formula>AND( $A14=2, $C14="Ü" )</formula>
    </cfRule>
  </conditionalFormatting>
  <conditionalFormatting sqref="J31:U31">
    <cfRule type="expression" dxfId="1617" priority="6" stopIfTrue="1">
      <formula>AND( $A31=1, $C31="T" )</formula>
    </cfRule>
    <cfRule type="expression" dxfId="1616" priority="7" stopIfTrue="1">
      <formula>AND( $A31=4, $C31="ü" )</formula>
    </cfRule>
    <cfRule type="expression" dxfId="1615" priority="8" stopIfTrue="1">
      <formula>AND( $A31=3, $C31="ü" )</formula>
    </cfRule>
    <cfRule type="expression" dxfId="1614" priority="9" stopIfTrue="1">
      <formula>AND( $A31=2, $C31="Ü" )</formula>
    </cfRule>
  </conditionalFormatting>
  <conditionalFormatting sqref="O14:O31">
    <cfRule type="expression" dxfId="1613" priority="11" stopIfTrue="1">
      <formula>AND($O14&lt;&gt;"",$P14&lt;&gt;"")</formula>
    </cfRule>
  </conditionalFormatting>
  <conditionalFormatting sqref="O31">
    <cfRule type="expression" dxfId="1612" priority="4" stopIfTrue="1">
      <formula>AND($O31&lt;&gt;"",$P31&lt;&gt;"")</formula>
    </cfRule>
  </conditionalFormatting>
  <conditionalFormatting sqref="P14:P31">
    <cfRule type="expression" dxfId="1611" priority="10" stopIfTrue="1">
      <formula>$O14&lt;&gt;""</formula>
    </cfRule>
  </conditionalFormatting>
  <conditionalFormatting sqref="P31">
    <cfRule type="expression" dxfId="1610" priority="3" stopIfTrue="1">
      <formula>$O31&lt;&gt;""</formula>
    </cfRule>
  </conditionalFormatting>
  <conditionalFormatting sqref="R14:R31">
    <cfRule type="expression" dxfId="1609" priority="12" stopIfTrue="1">
      <formula>AND($K14&lt;&gt;"",OR($O14&lt;&gt;"",$P14&lt;&gt;""))</formula>
    </cfRule>
  </conditionalFormatting>
  <conditionalFormatting sqref="R31">
    <cfRule type="expression" dxfId="1608" priority="5" stopIfTrue="1">
      <formula>AND($K31&lt;&gt;"",OR($O31&lt;&gt;"",$P31&lt;&gt;""))</formula>
    </cfRule>
  </conditionalFormatting>
  <conditionalFormatting sqref="S14:S31">
    <cfRule type="expression" dxfId="1607" priority="15">
      <formula>$L14&lt;&gt;""</formula>
    </cfRule>
  </conditionalFormatting>
  <conditionalFormatting sqref="T14:T31">
    <cfRule type="expression" dxfId="1606" priority="16" stopIfTrue="1">
      <formula>$L14=""</formula>
    </cfRule>
  </conditionalFormatting>
  <dataValidations count="2">
    <dataValidation type="list" allowBlank="1" showInputMessage="1" showErrorMessage="1" sqref="B14:B31" xr:uid="{34F3FD65-40A0-4C52-ADFF-6B7280441105}">
      <formula1>"B"</formula1>
    </dataValidation>
    <dataValidation type="list" allowBlank="1" showInputMessage="1" showErrorMessage="1" sqref="A14:A31" xr:uid="{77896CAD-2F7B-448F-96A8-CA40AAC1731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IF(Zusammenfassung!F37&lt;&gt;"",Zusammenfassung!F37,Zusammenfassung!D37)</f>
        <v>IK-Teilprojekt II - AG 7</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Zusammenfassung!$B$37</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Zusammenfassung!$C$37</f>
        <v>7</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7</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K7XvtMHTVIe1oL4xOgihin9P9oLgrW8lvh60g6dsF7wEcMaVBDy+WV5176zDdcOPZnBPk3r7U3sHYaOw4GYo7A==" saltValue="78BbgL0FypltU3L9SRXL4g==" spinCount="100000" sheet="1" objects="1" scenarios="1" formatCells="0" formatRows="0" selectLockedCells="1" autoFilter="0"/>
  <mergeCells count="1">
    <mergeCell ref="O10:P10"/>
  </mergeCells>
  <conditionalFormatting sqref="J14:U31">
    <cfRule type="expression" dxfId="1605" priority="1" stopIfTrue="1">
      <formula>AND( $A14=1, $C14="T" )</formula>
    </cfRule>
    <cfRule type="expression" dxfId="1604" priority="2" stopIfTrue="1">
      <formula>AND( $A14=4, $C14="ü" )</formula>
    </cfRule>
    <cfRule type="expression" dxfId="1603" priority="13" stopIfTrue="1">
      <formula>AND( $A14=3, $C14="ü" )</formula>
    </cfRule>
    <cfRule type="expression" dxfId="1602" priority="14" stopIfTrue="1">
      <formula>AND( $A14=2, $C14="Ü" )</formula>
    </cfRule>
  </conditionalFormatting>
  <conditionalFormatting sqref="J31:U31">
    <cfRule type="expression" dxfId="1601" priority="6" stopIfTrue="1">
      <formula>AND( $A31=1, $C31="T" )</formula>
    </cfRule>
    <cfRule type="expression" dxfId="1600" priority="7" stopIfTrue="1">
      <formula>AND( $A31=4, $C31="ü" )</formula>
    </cfRule>
    <cfRule type="expression" dxfId="1599" priority="8" stopIfTrue="1">
      <formula>AND( $A31=3, $C31="ü" )</formula>
    </cfRule>
    <cfRule type="expression" dxfId="1598" priority="9" stopIfTrue="1">
      <formula>AND( $A31=2, $C31="Ü" )</formula>
    </cfRule>
  </conditionalFormatting>
  <conditionalFormatting sqref="O14:O31">
    <cfRule type="expression" dxfId="1597" priority="11" stopIfTrue="1">
      <formula>AND($O14&lt;&gt;"",$P14&lt;&gt;"")</formula>
    </cfRule>
  </conditionalFormatting>
  <conditionalFormatting sqref="O31">
    <cfRule type="expression" dxfId="1596" priority="4" stopIfTrue="1">
      <formula>AND($O31&lt;&gt;"",$P31&lt;&gt;"")</formula>
    </cfRule>
  </conditionalFormatting>
  <conditionalFormatting sqref="P14:P31">
    <cfRule type="expression" dxfId="1595" priority="10" stopIfTrue="1">
      <formula>$O14&lt;&gt;""</formula>
    </cfRule>
  </conditionalFormatting>
  <conditionalFormatting sqref="P31">
    <cfRule type="expression" dxfId="1594" priority="3" stopIfTrue="1">
      <formula>$O31&lt;&gt;""</formula>
    </cfRule>
  </conditionalFormatting>
  <conditionalFormatting sqref="R14:R31">
    <cfRule type="expression" dxfId="1593" priority="12" stopIfTrue="1">
      <formula>AND($K14&lt;&gt;"",OR($O14&lt;&gt;"",$P14&lt;&gt;""))</formula>
    </cfRule>
  </conditionalFormatting>
  <conditionalFormatting sqref="R31">
    <cfRule type="expression" dxfId="1592" priority="5" stopIfTrue="1">
      <formula>AND($K31&lt;&gt;"",OR($O31&lt;&gt;"",$P31&lt;&gt;""))</formula>
    </cfRule>
  </conditionalFormatting>
  <conditionalFormatting sqref="S14:S31">
    <cfRule type="expression" dxfId="1591" priority="15">
      <formula>$L14&lt;&gt;""</formula>
    </cfRule>
  </conditionalFormatting>
  <conditionalFormatting sqref="T14:T31">
    <cfRule type="expression" dxfId="1590" priority="16" stopIfTrue="1">
      <formula>$L14=""</formula>
    </cfRule>
  </conditionalFormatting>
  <dataValidations count="2">
    <dataValidation type="list" allowBlank="1" showInputMessage="1" showErrorMessage="1" sqref="B14:B31" xr:uid="{0BE93747-1A4A-46F3-B5B6-7DEF85B1C5C2}">
      <formula1>"B"</formula1>
    </dataValidation>
    <dataValidation type="list" allowBlank="1" showInputMessage="1" showErrorMessage="1" sqref="A14:A31" xr:uid="{F5CE1481-14BC-47D5-B89D-4034ABCF6EA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IF(Zusammenfassung!F38&lt;&gt;"",Zusammenfassung!F38,Zusammenfassung!D38)</f>
        <v>IK-Teilprojekt II - AG 8</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Zusammenfassung!$B$38</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Zusammenfassung!$C$38</f>
        <v>8</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8</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3NmNY5FFAl5iLVY1OSUKLFcCX3pFLicCS/bi8x1qbWL0WjTasRYCH1IS4yEWoFd+MZtZeT9IoeIvThASAChn9Q==" saltValue="T+xyozfRWbCGoIko8hzgJQ==" spinCount="100000" sheet="1" objects="1" scenarios="1" formatCells="0" formatRows="0" selectLockedCells="1" autoFilter="0"/>
  <mergeCells count="1">
    <mergeCell ref="O10:P10"/>
  </mergeCells>
  <conditionalFormatting sqref="J14:U31">
    <cfRule type="expression" dxfId="1589" priority="1" stopIfTrue="1">
      <formula>AND( $A14=1, $C14="T" )</formula>
    </cfRule>
    <cfRule type="expression" dxfId="1588" priority="2" stopIfTrue="1">
      <formula>AND( $A14=4, $C14="ü" )</formula>
    </cfRule>
    <cfRule type="expression" dxfId="1587" priority="13" stopIfTrue="1">
      <formula>AND( $A14=3, $C14="ü" )</formula>
    </cfRule>
    <cfRule type="expression" dxfId="1586" priority="14" stopIfTrue="1">
      <formula>AND( $A14=2, $C14="Ü" )</formula>
    </cfRule>
  </conditionalFormatting>
  <conditionalFormatting sqref="J31:U31">
    <cfRule type="expression" dxfId="1585" priority="6" stopIfTrue="1">
      <formula>AND( $A31=1, $C31="T" )</formula>
    </cfRule>
    <cfRule type="expression" dxfId="1584" priority="7" stopIfTrue="1">
      <formula>AND( $A31=4, $C31="ü" )</formula>
    </cfRule>
    <cfRule type="expression" dxfId="1583" priority="8" stopIfTrue="1">
      <formula>AND( $A31=3, $C31="ü" )</formula>
    </cfRule>
    <cfRule type="expression" dxfId="1582" priority="9" stopIfTrue="1">
      <formula>AND( $A31=2, $C31="Ü" )</formula>
    </cfRule>
  </conditionalFormatting>
  <conditionalFormatting sqref="O14:O31">
    <cfRule type="expression" dxfId="1581" priority="11" stopIfTrue="1">
      <formula>AND($O14&lt;&gt;"",$P14&lt;&gt;"")</formula>
    </cfRule>
  </conditionalFormatting>
  <conditionalFormatting sqref="O31">
    <cfRule type="expression" dxfId="1580" priority="4" stopIfTrue="1">
      <formula>AND($O31&lt;&gt;"",$P31&lt;&gt;"")</formula>
    </cfRule>
  </conditionalFormatting>
  <conditionalFormatting sqref="P14:P31">
    <cfRule type="expression" dxfId="1579" priority="10" stopIfTrue="1">
      <formula>$O14&lt;&gt;""</formula>
    </cfRule>
  </conditionalFormatting>
  <conditionalFormatting sqref="P31">
    <cfRule type="expression" dxfId="1578" priority="3" stopIfTrue="1">
      <formula>$O31&lt;&gt;""</formula>
    </cfRule>
  </conditionalFormatting>
  <conditionalFormatting sqref="R14:R31">
    <cfRule type="expression" dxfId="1577" priority="12" stopIfTrue="1">
      <formula>AND($K14&lt;&gt;"",OR($O14&lt;&gt;"",$P14&lt;&gt;""))</formula>
    </cfRule>
  </conditionalFormatting>
  <conditionalFormatting sqref="R31">
    <cfRule type="expression" dxfId="1576" priority="5" stopIfTrue="1">
      <formula>AND($K31&lt;&gt;"",OR($O31&lt;&gt;"",$P31&lt;&gt;""))</formula>
    </cfRule>
  </conditionalFormatting>
  <conditionalFormatting sqref="S14:S31">
    <cfRule type="expression" dxfId="1575" priority="15">
      <formula>$L14&lt;&gt;""</formula>
    </cfRule>
  </conditionalFormatting>
  <conditionalFormatting sqref="T14:T31">
    <cfRule type="expression" dxfId="1574" priority="16" stopIfTrue="1">
      <formula>$L14=""</formula>
    </cfRule>
  </conditionalFormatting>
  <dataValidations count="2">
    <dataValidation type="list" allowBlank="1" showInputMessage="1" showErrorMessage="1" sqref="B14:B31" xr:uid="{308A66DE-8862-4CFF-9644-5492A091C9D4}">
      <formula1>"B"</formula1>
    </dataValidation>
    <dataValidation type="list" allowBlank="1" showInputMessage="1" showErrorMessage="1" sqref="A14:A31" xr:uid="{272DEBD6-1BF2-4528-AAD4-BD18CC7F7E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IF(Zusammenfassung!F39&lt;&gt;"",Zusammenfassung!F39,Zusammenfassung!D39)</f>
        <v>IK-Teilprojekt II - AG 9</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Zusammenfassung!$B$39</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Zusammenfassung!$C$39</f>
        <v>9</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9</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Trg9DfOWnyStT4h4BoPWsJf+A4BCYy/6/eBiaXyqfPEpRQYFyxujaN2kDxjg6KRtAbUtkuVcMJqWrd3u5/GmbQ==" saltValue="k5AY0yWMKzLVZGK5HpxHPg==" spinCount="100000" sheet="1" objects="1" scenarios="1" formatCells="0" formatRows="0" selectLockedCells="1" autoFilter="0"/>
  <mergeCells count="1">
    <mergeCell ref="O10:P10"/>
  </mergeCells>
  <conditionalFormatting sqref="J14:U31">
    <cfRule type="expression" dxfId="1573" priority="1" stopIfTrue="1">
      <formula>AND( $A14=1, $C14="T" )</formula>
    </cfRule>
    <cfRule type="expression" dxfId="1572" priority="2" stopIfTrue="1">
      <formula>AND( $A14=4, $C14="ü" )</formula>
    </cfRule>
    <cfRule type="expression" dxfId="1571" priority="13" stopIfTrue="1">
      <formula>AND( $A14=3, $C14="ü" )</formula>
    </cfRule>
    <cfRule type="expression" dxfId="1570" priority="14" stopIfTrue="1">
      <formula>AND( $A14=2, $C14="Ü" )</formula>
    </cfRule>
  </conditionalFormatting>
  <conditionalFormatting sqref="J31:U31">
    <cfRule type="expression" dxfId="1569" priority="6" stopIfTrue="1">
      <formula>AND( $A31=1, $C31="T" )</formula>
    </cfRule>
    <cfRule type="expression" dxfId="1568" priority="7" stopIfTrue="1">
      <formula>AND( $A31=4, $C31="ü" )</formula>
    </cfRule>
    <cfRule type="expression" dxfId="1567" priority="8" stopIfTrue="1">
      <formula>AND( $A31=3, $C31="ü" )</formula>
    </cfRule>
    <cfRule type="expression" dxfId="1566" priority="9" stopIfTrue="1">
      <formula>AND( $A31=2, $C31="Ü" )</formula>
    </cfRule>
  </conditionalFormatting>
  <conditionalFormatting sqref="O14:O31">
    <cfRule type="expression" dxfId="1565" priority="11" stopIfTrue="1">
      <formula>AND($O14&lt;&gt;"",$P14&lt;&gt;"")</formula>
    </cfRule>
  </conditionalFormatting>
  <conditionalFormatting sqref="O31">
    <cfRule type="expression" dxfId="1564" priority="4" stopIfTrue="1">
      <formula>AND($O31&lt;&gt;"",$P31&lt;&gt;"")</formula>
    </cfRule>
  </conditionalFormatting>
  <conditionalFormatting sqref="P14:P31">
    <cfRule type="expression" dxfId="1563" priority="10" stopIfTrue="1">
      <formula>$O14&lt;&gt;""</formula>
    </cfRule>
  </conditionalFormatting>
  <conditionalFormatting sqref="P31">
    <cfRule type="expression" dxfId="1562" priority="3" stopIfTrue="1">
      <formula>$O31&lt;&gt;""</formula>
    </cfRule>
  </conditionalFormatting>
  <conditionalFormatting sqref="R14:R31">
    <cfRule type="expression" dxfId="1561" priority="12" stopIfTrue="1">
      <formula>AND($K14&lt;&gt;"",OR($O14&lt;&gt;"",$P14&lt;&gt;""))</formula>
    </cfRule>
  </conditionalFormatting>
  <conditionalFormatting sqref="R31">
    <cfRule type="expression" dxfId="1560" priority="5" stopIfTrue="1">
      <formula>AND($K31&lt;&gt;"",OR($O31&lt;&gt;"",$P31&lt;&gt;""))</formula>
    </cfRule>
  </conditionalFormatting>
  <conditionalFormatting sqref="S14:S31">
    <cfRule type="expression" dxfId="1559" priority="15">
      <formula>$L14&lt;&gt;""</formula>
    </cfRule>
  </conditionalFormatting>
  <conditionalFormatting sqref="T14:T31">
    <cfRule type="expression" dxfId="1558" priority="16" stopIfTrue="1">
      <formula>$L14=""</formula>
    </cfRule>
  </conditionalFormatting>
  <dataValidations count="2">
    <dataValidation type="list" allowBlank="1" showInputMessage="1" showErrorMessage="1" sqref="B14:B31" xr:uid="{A12F1DF9-B9FA-4978-BB36-03CD115CB7C3}">
      <formula1>"B"</formula1>
    </dataValidation>
    <dataValidation type="list" allowBlank="1" showInputMessage="1" showErrorMessage="1" sqref="A14:A31" xr:uid="{8C72DFE7-D6D5-4E6B-B88D-5BF36E78183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IF(Zusammenfassung!F40&lt;&gt;"",Zusammenfassung!F40,Zusammenfassung!D40)</f>
        <v>IK-Teilprojekt II - AG 10</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Zusammenfassung!$B$40</f>
        <v>2</v>
      </c>
      <c r="L6" s="157" t="str">
        <f>Sprache!$B$33</f>
        <v>IK</v>
      </c>
      <c r="M6" s="158"/>
      <c r="N6" s="158"/>
      <c r="O6" s="161"/>
      <c r="P6" s="161"/>
      <c r="Q6" s="162"/>
      <c r="R6" s="158"/>
      <c r="S6" s="158"/>
      <c r="T6" s="158"/>
      <c r="U6" s="160"/>
    </row>
    <row r="7" spans="1:21" ht="20.100000000000001" hidden="1" customHeight="1" thickBot="1" x14ac:dyDescent="0.3">
      <c r="J7" s="68" t="s">
        <v>379</v>
      </c>
      <c r="K7" s="211">
        <f>Zusammenfassung!$C$40</f>
        <v>10</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 - AG 10</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DZX5qE4jlrhyWykoKgmv08FcaLGPjCTeSPI1fOC4uqh1lCLbg/Gc5/enE33tOvVnw/huSpD7rcfoCr+EweP0SA==" saltValue="IY1MtxjN+G+X0pSZq/m3Cw==" spinCount="100000" sheet="1" objects="1" scenarios="1" formatCells="0" formatRows="0" selectLockedCells="1" autoFilter="0"/>
  <mergeCells count="1">
    <mergeCell ref="O10:P10"/>
  </mergeCells>
  <conditionalFormatting sqref="J14:U31">
    <cfRule type="expression" dxfId="1557" priority="1" stopIfTrue="1">
      <formula>AND( $A14=1, $C14="T" )</formula>
    </cfRule>
    <cfRule type="expression" dxfId="1556" priority="2" stopIfTrue="1">
      <formula>AND( $A14=4, $C14="ü" )</formula>
    </cfRule>
    <cfRule type="expression" dxfId="1555" priority="13" stopIfTrue="1">
      <formula>AND( $A14=3, $C14="ü" )</formula>
    </cfRule>
    <cfRule type="expression" dxfId="1554" priority="14" stopIfTrue="1">
      <formula>AND( $A14=2, $C14="Ü" )</formula>
    </cfRule>
  </conditionalFormatting>
  <conditionalFormatting sqref="J31:U31">
    <cfRule type="expression" dxfId="1553" priority="6" stopIfTrue="1">
      <formula>AND( $A31=1, $C31="T" )</formula>
    </cfRule>
    <cfRule type="expression" dxfId="1552" priority="7" stopIfTrue="1">
      <formula>AND( $A31=4, $C31="ü" )</formula>
    </cfRule>
    <cfRule type="expression" dxfId="1551" priority="8" stopIfTrue="1">
      <formula>AND( $A31=3, $C31="ü" )</formula>
    </cfRule>
    <cfRule type="expression" dxfId="1550" priority="9" stopIfTrue="1">
      <formula>AND( $A31=2, $C31="Ü" )</formula>
    </cfRule>
  </conditionalFormatting>
  <conditionalFormatting sqref="O14:O31">
    <cfRule type="expression" dxfId="1549" priority="11" stopIfTrue="1">
      <formula>AND($O14&lt;&gt;"",$P14&lt;&gt;"")</formula>
    </cfRule>
  </conditionalFormatting>
  <conditionalFormatting sqref="O31">
    <cfRule type="expression" dxfId="1548" priority="4" stopIfTrue="1">
      <formula>AND($O31&lt;&gt;"",$P31&lt;&gt;"")</formula>
    </cfRule>
  </conditionalFormatting>
  <conditionalFormatting sqref="P14:P31">
    <cfRule type="expression" dxfId="1547" priority="10" stopIfTrue="1">
      <formula>$O14&lt;&gt;""</formula>
    </cfRule>
  </conditionalFormatting>
  <conditionalFormatting sqref="P31">
    <cfRule type="expression" dxfId="1546" priority="3" stopIfTrue="1">
      <formula>$O31&lt;&gt;""</formula>
    </cfRule>
  </conditionalFormatting>
  <conditionalFormatting sqref="R14:R31">
    <cfRule type="expression" dxfId="1545" priority="12" stopIfTrue="1">
      <formula>AND($K14&lt;&gt;"",OR($O14&lt;&gt;"",$P14&lt;&gt;""))</formula>
    </cfRule>
  </conditionalFormatting>
  <conditionalFormatting sqref="R31">
    <cfRule type="expression" dxfId="1544" priority="5" stopIfTrue="1">
      <formula>AND($K31&lt;&gt;"",OR($O31&lt;&gt;"",$P31&lt;&gt;""))</formula>
    </cfRule>
  </conditionalFormatting>
  <conditionalFormatting sqref="S14:S31">
    <cfRule type="expression" dxfId="1543" priority="15">
      <formula>$L14&lt;&gt;""</formula>
    </cfRule>
  </conditionalFormatting>
  <conditionalFormatting sqref="T14:T31">
    <cfRule type="expression" dxfId="1542" priority="16" stopIfTrue="1">
      <formula>$L14=""</formula>
    </cfRule>
  </conditionalFormatting>
  <dataValidations count="2">
    <dataValidation type="list" allowBlank="1" showInputMessage="1" showErrorMessage="1" sqref="B14:B31" xr:uid="{C14D36AA-DE7F-4CEC-86A1-37C6432BB203}">
      <formula1>"B"</formula1>
    </dataValidation>
    <dataValidation type="list" allowBlank="1" showInputMessage="1" showErrorMessage="1" sqref="A14:A31" xr:uid="{4C1C43E3-1E4E-44FA-B2C4-3E418258EC4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IF(Zusammenfassung!F41&lt;&gt;"",Zusammenfassung!F41,Zusammenfassung!D41)</f>
        <v>IK-Teilprojekt III - AG 1</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Zusammenfassung!$B$41</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Zusammenfassung!$C$41</f>
        <v>1</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1</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Jxm//82z1wjieepbo6CF8u5MJtaZXEgzhGJqQQvhaecuIm1VRDl1s2+aDDShi/Bwho47tHYfl6CBGHBYWXz4nw==" saltValue="f+gYG/kXTOoj1SU/rIdrRw==" spinCount="100000" sheet="1" objects="1" scenarios="1" formatCells="0" formatRows="0" selectLockedCells="1" autoFilter="0"/>
  <mergeCells count="1">
    <mergeCell ref="O10:P10"/>
  </mergeCells>
  <conditionalFormatting sqref="J14:U31">
    <cfRule type="expression" dxfId="1541" priority="1" stopIfTrue="1">
      <formula>AND( $A14=1, $C14="T" )</formula>
    </cfRule>
    <cfRule type="expression" dxfId="1540" priority="2" stopIfTrue="1">
      <formula>AND( $A14=4, $C14="ü" )</formula>
    </cfRule>
    <cfRule type="expression" dxfId="1539" priority="13" stopIfTrue="1">
      <formula>AND( $A14=3, $C14="ü" )</formula>
    </cfRule>
    <cfRule type="expression" dxfId="1538" priority="14" stopIfTrue="1">
      <formula>AND( $A14=2, $C14="Ü" )</formula>
    </cfRule>
  </conditionalFormatting>
  <conditionalFormatting sqref="J31:U31">
    <cfRule type="expression" dxfId="1537" priority="6" stopIfTrue="1">
      <formula>AND( $A31=1, $C31="T" )</formula>
    </cfRule>
    <cfRule type="expression" dxfId="1536" priority="7" stopIfTrue="1">
      <formula>AND( $A31=4, $C31="ü" )</formula>
    </cfRule>
    <cfRule type="expression" dxfId="1535" priority="8" stopIfTrue="1">
      <formula>AND( $A31=3, $C31="ü" )</formula>
    </cfRule>
    <cfRule type="expression" dxfId="1534" priority="9" stopIfTrue="1">
      <formula>AND( $A31=2, $C31="Ü" )</formula>
    </cfRule>
  </conditionalFormatting>
  <conditionalFormatting sqref="O14:O31">
    <cfRule type="expression" dxfId="1533" priority="11" stopIfTrue="1">
      <formula>AND($O14&lt;&gt;"",$P14&lt;&gt;"")</formula>
    </cfRule>
  </conditionalFormatting>
  <conditionalFormatting sqref="O31">
    <cfRule type="expression" dxfId="1532" priority="4" stopIfTrue="1">
      <formula>AND($O31&lt;&gt;"",$P31&lt;&gt;"")</formula>
    </cfRule>
  </conditionalFormatting>
  <conditionalFormatting sqref="P14:P31">
    <cfRule type="expression" dxfId="1531" priority="10" stopIfTrue="1">
      <formula>$O14&lt;&gt;""</formula>
    </cfRule>
  </conditionalFormatting>
  <conditionalFormatting sqref="P31">
    <cfRule type="expression" dxfId="1530" priority="3" stopIfTrue="1">
      <formula>$O31&lt;&gt;""</formula>
    </cfRule>
  </conditionalFormatting>
  <conditionalFormatting sqref="R14:R31">
    <cfRule type="expression" dxfId="1529" priority="12" stopIfTrue="1">
      <formula>AND($K14&lt;&gt;"",OR($O14&lt;&gt;"",$P14&lt;&gt;""))</formula>
    </cfRule>
  </conditionalFormatting>
  <conditionalFormatting sqref="R31">
    <cfRule type="expression" dxfId="1528" priority="5" stopIfTrue="1">
      <formula>AND($K31&lt;&gt;"",OR($O31&lt;&gt;"",$P31&lt;&gt;""))</formula>
    </cfRule>
  </conditionalFormatting>
  <conditionalFormatting sqref="S14:S31">
    <cfRule type="expression" dxfId="1527" priority="15">
      <formula>$L14&lt;&gt;""</formula>
    </cfRule>
  </conditionalFormatting>
  <conditionalFormatting sqref="T14:T31">
    <cfRule type="expression" dxfId="1526" priority="16" stopIfTrue="1">
      <formula>$L14=""</formula>
    </cfRule>
  </conditionalFormatting>
  <dataValidations count="2">
    <dataValidation type="list" allowBlank="1" showInputMessage="1" showErrorMessage="1" sqref="B14:B31" xr:uid="{A95DA88C-9045-4162-8029-D475DA5C6DCA}">
      <formula1>"B"</formula1>
    </dataValidation>
    <dataValidation type="list" allowBlank="1" showInputMessage="1" showErrorMessage="1" sqref="A14:A31" xr:uid="{98FF6D13-EF26-4082-8BD9-F1BCB6E91B8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IF(Zusammenfassung!F42&lt;&gt;"",Zusammenfassung!F42,Zusammenfassung!D42)</f>
        <v>IK-Teilprojekt III - AG 2</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Zusammenfassung!$B$42</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Zusammenfassung!$C$42</f>
        <v>2</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2</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nCn5LfOkCQ0xI8DarDwLxlREO5GG/uH0gANKuRpHgFDE0KGlMl70e6Doh/Pj8BQHhyNEYYNG7o9Lpt3yI5anBg==" saltValue="HwP70B5WculzPEP2JWMQrg==" spinCount="100000" sheet="1" objects="1" scenarios="1" formatCells="0" formatRows="0" selectLockedCells="1" autoFilter="0"/>
  <mergeCells count="1">
    <mergeCell ref="O10:P10"/>
  </mergeCells>
  <conditionalFormatting sqref="J14:U31">
    <cfRule type="expression" dxfId="1525" priority="1" stopIfTrue="1">
      <formula>AND( $A14=1, $C14="T" )</formula>
    </cfRule>
    <cfRule type="expression" dxfId="1524" priority="2" stopIfTrue="1">
      <formula>AND( $A14=4, $C14="ü" )</formula>
    </cfRule>
    <cfRule type="expression" dxfId="1523" priority="13" stopIfTrue="1">
      <formula>AND( $A14=3, $C14="ü" )</formula>
    </cfRule>
    <cfRule type="expression" dxfId="1522" priority="14" stopIfTrue="1">
      <formula>AND( $A14=2, $C14="Ü" )</formula>
    </cfRule>
  </conditionalFormatting>
  <conditionalFormatting sqref="J31:U31">
    <cfRule type="expression" dxfId="1521" priority="6" stopIfTrue="1">
      <formula>AND( $A31=1, $C31="T" )</formula>
    </cfRule>
    <cfRule type="expression" dxfId="1520" priority="7" stopIfTrue="1">
      <formula>AND( $A31=4, $C31="ü" )</formula>
    </cfRule>
    <cfRule type="expression" dxfId="1519" priority="8" stopIfTrue="1">
      <formula>AND( $A31=3, $C31="ü" )</formula>
    </cfRule>
    <cfRule type="expression" dxfId="1518" priority="9" stopIfTrue="1">
      <formula>AND( $A31=2, $C31="Ü" )</formula>
    </cfRule>
  </conditionalFormatting>
  <conditionalFormatting sqref="O14:O31">
    <cfRule type="expression" dxfId="1517" priority="11" stopIfTrue="1">
      <formula>AND($O14&lt;&gt;"",$P14&lt;&gt;"")</formula>
    </cfRule>
  </conditionalFormatting>
  <conditionalFormatting sqref="O31">
    <cfRule type="expression" dxfId="1516" priority="4" stopIfTrue="1">
      <formula>AND($O31&lt;&gt;"",$P31&lt;&gt;"")</formula>
    </cfRule>
  </conditionalFormatting>
  <conditionalFormatting sqref="P14:P31">
    <cfRule type="expression" dxfId="1515" priority="10" stopIfTrue="1">
      <formula>$O14&lt;&gt;""</formula>
    </cfRule>
  </conditionalFormatting>
  <conditionalFormatting sqref="P31">
    <cfRule type="expression" dxfId="1514" priority="3" stopIfTrue="1">
      <formula>$O31&lt;&gt;""</formula>
    </cfRule>
  </conditionalFormatting>
  <conditionalFormatting sqref="R14:R31">
    <cfRule type="expression" dxfId="1513" priority="12" stopIfTrue="1">
      <formula>AND($K14&lt;&gt;"",OR($O14&lt;&gt;"",$P14&lt;&gt;""))</formula>
    </cfRule>
  </conditionalFormatting>
  <conditionalFormatting sqref="R31">
    <cfRule type="expression" dxfId="1512" priority="5" stopIfTrue="1">
      <formula>AND($K31&lt;&gt;"",OR($O31&lt;&gt;"",$P31&lt;&gt;""))</formula>
    </cfRule>
  </conditionalFormatting>
  <conditionalFormatting sqref="S14:S31">
    <cfRule type="expression" dxfId="1511" priority="15">
      <formula>$L14&lt;&gt;""</formula>
    </cfRule>
  </conditionalFormatting>
  <conditionalFormatting sqref="T14:T31">
    <cfRule type="expression" dxfId="1510" priority="16" stopIfTrue="1">
      <formula>$L14=""</formula>
    </cfRule>
  </conditionalFormatting>
  <dataValidations count="2">
    <dataValidation type="list" allowBlank="1" showInputMessage="1" showErrorMessage="1" sqref="B14:B31" xr:uid="{101BD093-EFAE-4015-A909-9B33A1DE2099}">
      <formula1>"B"</formula1>
    </dataValidation>
    <dataValidation type="list" allowBlank="1" showInputMessage="1" showErrorMessage="1" sqref="A14:A31" xr:uid="{9DE74C5B-7FC6-4201-890B-7AB3C20CA99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IF(Zusammenfassung!F43&lt;&gt;"",Zusammenfassung!F43,Zusammenfassung!D43)</f>
        <v>IK-Teilprojekt III - AG 3</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Zusammenfassung!$B$43</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Zusammenfassung!$C$43</f>
        <v>3</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3</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XN6IaXVgMvXmqCUgC3QzWxzC3RELcEMgWGPGUoXa0IWa60RdsxArkliYuBLfUo77b2gfDiXSyWftpPCO8fmQoQ==" saltValue="dlxfY8ssp6Hwh2q6WMkGHQ==" spinCount="100000" sheet="1" objects="1" scenarios="1" formatCells="0" formatRows="0" selectLockedCells="1" autoFilter="0"/>
  <mergeCells count="1">
    <mergeCell ref="O10:P10"/>
  </mergeCells>
  <conditionalFormatting sqref="J14:U31">
    <cfRule type="expression" dxfId="1509" priority="1" stopIfTrue="1">
      <formula>AND( $A14=1, $C14="T" )</formula>
    </cfRule>
    <cfRule type="expression" dxfId="1508" priority="2" stopIfTrue="1">
      <formula>AND( $A14=4, $C14="ü" )</formula>
    </cfRule>
    <cfRule type="expression" dxfId="1507" priority="13" stopIfTrue="1">
      <formula>AND( $A14=3, $C14="ü" )</formula>
    </cfRule>
    <cfRule type="expression" dxfId="1506" priority="14" stopIfTrue="1">
      <formula>AND( $A14=2, $C14="Ü" )</formula>
    </cfRule>
  </conditionalFormatting>
  <conditionalFormatting sqref="J31:U31">
    <cfRule type="expression" dxfId="1505" priority="6" stopIfTrue="1">
      <formula>AND( $A31=1, $C31="T" )</formula>
    </cfRule>
    <cfRule type="expression" dxfId="1504" priority="7" stopIfTrue="1">
      <formula>AND( $A31=4, $C31="ü" )</formula>
    </cfRule>
    <cfRule type="expression" dxfId="1503" priority="8" stopIfTrue="1">
      <formula>AND( $A31=3, $C31="ü" )</formula>
    </cfRule>
    <cfRule type="expression" dxfId="1502" priority="9" stopIfTrue="1">
      <formula>AND( $A31=2, $C31="Ü" )</formula>
    </cfRule>
  </conditionalFormatting>
  <conditionalFormatting sqref="O14:O31">
    <cfRule type="expression" dxfId="1501" priority="11" stopIfTrue="1">
      <formula>AND($O14&lt;&gt;"",$P14&lt;&gt;"")</formula>
    </cfRule>
  </conditionalFormatting>
  <conditionalFormatting sqref="O31">
    <cfRule type="expression" dxfId="1500" priority="4" stopIfTrue="1">
      <formula>AND($O31&lt;&gt;"",$P31&lt;&gt;"")</formula>
    </cfRule>
  </conditionalFormatting>
  <conditionalFormatting sqref="P14:P31">
    <cfRule type="expression" dxfId="1499" priority="10" stopIfTrue="1">
      <formula>$O14&lt;&gt;""</formula>
    </cfRule>
  </conditionalFormatting>
  <conditionalFormatting sqref="P31">
    <cfRule type="expression" dxfId="1498" priority="3" stopIfTrue="1">
      <formula>$O31&lt;&gt;""</formula>
    </cfRule>
  </conditionalFormatting>
  <conditionalFormatting sqref="R14:R31">
    <cfRule type="expression" dxfId="1497" priority="12" stopIfTrue="1">
      <formula>AND($K14&lt;&gt;"",OR($O14&lt;&gt;"",$P14&lt;&gt;""))</formula>
    </cfRule>
  </conditionalFormatting>
  <conditionalFormatting sqref="R31">
    <cfRule type="expression" dxfId="1496" priority="5" stopIfTrue="1">
      <formula>AND($K31&lt;&gt;"",OR($O31&lt;&gt;"",$P31&lt;&gt;""))</formula>
    </cfRule>
  </conditionalFormatting>
  <conditionalFormatting sqref="S14:S31">
    <cfRule type="expression" dxfId="1495" priority="15">
      <formula>$L14&lt;&gt;""</formula>
    </cfRule>
  </conditionalFormatting>
  <conditionalFormatting sqref="T14:T31">
    <cfRule type="expression" dxfId="1494" priority="16" stopIfTrue="1">
      <formula>$L14=""</formula>
    </cfRule>
  </conditionalFormatting>
  <dataValidations count="2">
    <dataValidation type="list" allowBlank="1" showInputMessage="1" showErrorMessage="1" sqref="B14:B31" xr:uid="{98C03743-56C8-4CC2-9D5D-D04BD530CA68}">
      <formula1>"B"</formula1>
    </dataValidation>
    <dataValidation type="list" allowBlank="1" showInputMessage="1" showErrorMessage="1" sqref="A14:A31" xr:uid="{ACD85264-4D6D-4F88-878C-04CF4F4AD1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IF(Zusammenfassung!F44&lt;&gt;"",Zusammenfassung!F44,Zusammenfassung!D44)</f>
        <v>IK-Teilprojekt III - AG 4</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Zusammenfassung!$B$44</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Zusammenfassung!$C$44</f>
        <v>4</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4</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6SIVTmR4BsuG6RB3sPJ6ujG/GXovHsq+KrFUsDHl2KjFVcuz+bybuwDU3xy4EHVM84s7wGA1qwDUUauzo6S9A==" saltValue="S4Ht4qhj9jvMAh/PMif8Rw==" spinCount="100000" sheet="1" objects="1" scenarios="1" formatCells="0" formatRows="0" selectLockedCells="1" autoFilter="0"/>
  <mergeCells count="1">
    <mergeCell ref="O10:P10"/>
  </mergeCells>
  <conditionalFormatting sqref="J14:U31">
    <cfRule type="expression" dxfId="1493" priority="1" stopIfTrue="1">
      <formula>AND( $A14=1, $C14="T" )</formula>
    </cfRule>
    <cfRule type="expression" dxfId="1492" priority="2" stopIfTrue="1">
      <formula>AND( $A14=4, $C14="ü" )</formula>
    </cfRule>
    <cfRule type="expression" dxfId="1491" priority="13" stopIfTrue="1">
      <formula>AND( $A14=3, $C14="ü" )</formula>
    </cfRule>
    <cfRule type="expression" dxfId="1490" priority="14" stopIfTrue="1">
      <formula>AND( $A14=2, $C14="Ü" )</formula>
    </cfRule>
  </conditionalFormatting>
  <conditionalFormatting sqref="J31:U31">
    <cfRule type="expression" dxfId="1489" priority="6" stopIfTrue="1">
      <formula>AND( $A31=1, $C31="T" )</formula>
    </cfRule>
    <cfRule type="expression" dxfId="1488" priority="7" stopIfTrue="1">
      <formula>AND( $A31=4, $C31="ü" )</formula>
    </cfRule>
    <cfRule type="expression" dxfId="1487" priority="8" stopIfTrue="1">
      <formula>AND( $A31=3, $C31="ü" )</formula>
    </cfRule>
    <cfRule type="expression" dxfId="1486" priority="9" stopIfTrue="1">
      <formula>AND( $A31=2, $C31="Ü" )</formula>
    </cfRule>
  </conditionalFormatting>
  <conditionalFormatting sqref="O14:O31">
    <cfRule type="expression" dxfId="1485" priority="11" stopIfTrue="1">
      <formula>AND($O14&lt;&gt;"",$P14&lt;&gt;"")</formula>
    </cfRule>
  </conditionalFormatting>
  <conditionalFormatting sqref="O31">
    <cfRule type="expression" dxfId="1484" priority="4" stopIfTrue="1">
      <formula>AND($O31&lt;&gt;"",$P31&lt;&gt;"")</formula>
    </cfRule>
  </conditionalFormatting>
  <conditionalFormatting sqref="P14:P31">
    <cfRule type="expression" dxfId="1483" priority="10" stopIfTrue="1">
      <formula>$O14&lt;&gt;""</formula>
    </cfRule>
  </conditionalFormatting>
  <conditionalFormatting sqref="P31">
    <cfRule type="expression" dxfId="1482" priority="3" stopIfTrue="1">
      <formula>$O31&lt;&gt;""</formula>
    </cfRule>
  </conditionalFormatting>
  <conditionalFormatting sqref="R14:R31">
    <cfRule type="expression" dxfId="1481" priority="12" stopIfTrue="1">
      <formula>AND($K14&lt;&gt;"",OR($O14&lt;&gt;"",$P14&lt;&gt;""))</formula>
    </cfRule>
  </conditionalFormatting>
  <conditionalFormatting sqref="R31">
    <cfRule type="expression" dxfId="1480" priority="5" stopIfTrue="1">
      <formula>AND($K31&lt;&gt;"",OR($O31&lt;&gt;"",$P31&lt;&gt;""))</formula>
    </cfRule>
  </conditionalFormatting>
  <conditionalFormatting sqref="S14:S31">
    <cfRule type="expression" dxfId="1479" priority="15">
      <formula>$L14&lt;&gt;""</formula>
    </cfRule>
  </conditionalFormatting>
  <conditionalFormatting sqref="T14:T31">
    <cfRule type="expression" dxfId="1478" priority="16" stopIfTrue="1">
      <formula>$L14=""</formula>
    </cfRule>
  </conditionalFormatting>
  <dataValidations count="2">
    <dataValidation type="list" allowBlank="1" showInputMessage="1" showErrorMessage="1" sqref="B14:B31" xr:uid="{EDDBF324-16EF-4A26-AE0D-202CB658DE90}">
      <formula1>"B"</formula1>
    </dataValidation>
    <dataValidation type="list" allowBlank="1" showInputMessage="1" showErrorMessage="1" sqref="A14:A31" xr:uid="{16BA3811-1A2A-4EBF-B12D-5376BDF030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IF(Zusammenfassung!F45&lt;&gt;"",Zusammenfassung!F45,Zusammenfassung!D45)</f>
        <v>IK-Teilprojekt III - AG 5</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Zusammenfassung!$B$45</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Zusammenfassung!$C$45</f>
        <v>5</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5</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wsRTs1KRDGBfs8bICNSBBR6qTubyk/26BG90mVBNXt+QHaQ6QyFdl68Rr5iGjauExxgwngC+14XhKZaVxZsI8g==" saltValue="7eiNoGsb0VGF6x78fuFP8Q==" spinCount="100000" sheet="1" objects="1" scenarios="1" formatCells="0" formatRows="0" selectLockedCells="1" autoFilter="0"/>
  <mergeCells count="1">
    <mergeCell ref="O10:P10"/>
  </mergeCells>
  <conditionalFormatting sqref="J14:U31">
    <cfRule type="expression" dxfId="1477" priority="1" stopIfTrue="1">
      <formula>AND( $A14=1, $C14="T" )</formula>
    </cfRule>
    <cfRule type="expression" dxfId="1476" priority="2" stopIfTrue="1">
      <formula>AND( $A14=4, $C14="ü" )</formula>
    </cfRule>
    <cfRule type="expression" dxfId="1475" priority="13" stopIfTrue="1">
      <formula>AND( $A14=3, $C14="ü" )</formula>
    </cfRule>
    <cfRule type="expression" dxfId="1474" priority="14" stopIfTrue="1">
      <formula>AND( $A14=2, $C14="Ü" )</formula>
    </cfRule>
  </conditionalFormatting>
  <conditionalFormatting sqref="J31:U31">
    <cfRule type="expression" dxfId="1473" priority="6" stopIfTrue="1">
      <formula>AND( $A31=1, $C31="T" )</formula>
    </cfRule>
    <cfRule type="expression" dxfId="1472" priority="7" stopIfTrue="1">
      <formula>AND( $A31=4, $C31="ü" )</formula>
    </cfRule>
    <cfRule type="expression" dxfId="1471" priority="8" stopIfTrue="1">
      <formula>AND( $A31=3, $C31="ü" )</formula>
    </cfRule>
    <cfRule type="expression" dxfId="1470" priority="9" stopIfTrue="1">
      <formula>AND( $A31=2, $C31="Ü" )</formula>
    </cfRule>
  </conditionalFormatting>
  <conditionalFormatting sqref="O14:O31">
    <cfRule type="expression" dxfId="1469" priority="11" stopIfTrue="1">
      <formula>AND($O14&lt;&gt;"",$P14&lt;&gt;"")</formula>
    </cfRule>
  </conditionalFormatting>
  <conditionalFormatting sqref="O31">
    <cfRule type="expression" dxfId="1468" priority="4" stopIfTrue="1">
      <formula>AND($O31&lt;&gt;"",$P31&lt;&gt;"")</formula>
    </cfRule>
  </conditionalFormatting>
  <conditionalFormatting sqref="P14:P31">
    <cfRule type="expression" dxfId="1467" priority="10" stopIfTrue="1">
      <formula>$O14&lt;&gt;""</formula>
    </cfRule>
  </conditionalFormatting>
  <conditionalFormatting sqref="P31">
    <cfRule type="expression" dxfId="1466" priority="3" stopIfTrue="1">
      <formula>$O31&lt;&gt;""</formula>
    </cfRule>
  </conditionalFormatting>
  <conditionalFormatting sqref="R14:R31">
    <cfRule type="expression" dxfId="1465" priority="12" stopIfTrue="1">
      <formula>AND($K14&lt;&gt;"",OR($O14&lt;&gt;"",$P14&lt;&gt;""))</formula>
    </cfRule>
  </conditionalFormatting>
  <conditionalFormatting sqref="R31">
    <cfRule type="expression" dxfId="1464" priority="5" stopIfTrue="1">
      <formula>AND($K31&lt;&gt;"",OR($O31&lt;&gt;"",$P31&lt;&gt;""))</formula>
    </cfRule>
  </conditionalFormatting>
  <conditionalFormatting sqref="S14:S31">
    <cfRule type="expression" dxfId="1463" priority="15">
      <formula>$L14&lt;&gt;""</formula>
    </cfRule>
  </conditionalFormatting>
  <conditionalFormatting sqref="T14:T31">
    <cfRule type="expression" dxfId="1462" priority="16" stopIfTrue="1">
      <formula>$L14=""</formula>
    </cfRule>
  </conditionalFormatting>
  <dataValidations count="2">
    <dataValidation type="list" allowBlank="1" showInputMessage="1" showErrorMessage="1" sqref="B14:B31" xr:uid="{A7FF64CC-2380-41D8-9FDC-29F63DB6DD23}">
      <formula1>"B"</formula1>
    </dataValidation>
    <dataValidation type="list" allowBlank="1" showInputMessage="1" showErrorMessage="1" sqref="A14:A31" xr:uid="{A48C8011-258C-41B6-8BFB-4DDC7B50A11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IF(Zusammenfassung!F46&lt;&gt;"",Zusammenfassung!F46,Zusammenfassung!D46)</f>
        <v>IK-Teilprojekt III - AG 6</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Zusammenfassung!$B$46</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Zusammenfassung!$C$46</f>
        <v>6</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6</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8vh1k6Tuv8cLJpwjS1zh+Pjp3xHpC/rg82kLAz2FGj429V8zfL0YjBAiETlti/XmxwoInzKTM916QUwQ2NVKtQ==" saltValue="mNjS7h6vEbD9AenMmL+bPw==" spinCount="100000" sheet="1" objects="1" scenarios="1" formatCells="0" formatRows="0" selectLockedCells="1" autoFilter="0"/>
  <mergeCells count="1">
    <mergeCell ref="O10:P10"/>
  </mergeCells>
  <conditionalFormatting sqref="J14:U31">
    <cfRule type="expression" dxfId="1461" priority="1" stopIfTrue="1">
      <formula>AND( $A14=1, $C14="T" )</formula>
    </cfRule>
    <cfRule type="expression" dxfId="1460" priority="2" stopIfTrue="1">
      <formula>AND( $A14=4, $C14="ü" )</formula>
    </cfRule>
    <cfRule type="expression" dxfId="1459" priority="13" stopIfTrue="1">
      <formula>AND( $A14=3, $C14="ü" )</formula>
    </cfRule>
    <cfRule type="expression" dxfId="1458" priority="14" stopIfTrue="1">
      <formula>AND( $A14=2, $C14="Ü" )</formula>
    </cfRule>
  </conditionalFormatting>
  <conditionalFormatting sqref="J31:U31">
    <cfRule type="expression" dxfId="1457" priority="6" stopIfTrue="1">
      <formula>AND( $A31=1, $C31="T" )</formula>
    </cfRule>
    <cfRule type="expression" dxfId="1456" priority="7" stopIfTrue="1">
      <formula>AND( $A31=4, $C31="ü" )</formula>
    </cfRule>
    <cfRule type="expression" dxfId="1455" priority="8" stopIfTrue="1">
      <formula>AND( $A31=3, $C31="ü" )</formula>
    </cfRule>
    <cfRule type="expression" dxfId="1454" priority="9" stopIfTrue="1">
      <formula>AND( $A31=2, $C31="Ü" )</formula>
    </cfRule>
  </conditionalFormatting>
  <conditionalFormatting sqref="O14:O31">
    <cfRule type="expression" dxfId="1453" priority="11" stopIfTrue="1">
      <formula>AND($O14&lt;&gt;"",$P14&lt;&gt;"")</formula>
    </cfRule>
  </conditionalFormatting>
  <conditionalFormatting sqref="O31">
    <cfRule type="expression" dxfId="1452" priority="4" stopIfTrue="1">
      <formula>AND($O31&lt;&gt;"",$P31&lt;&gt;"")</formula>
    </cfRule>
  </conditionalFormatting>
  <conditionalFormatting sqref="P14:P31">
    <cfRule type="expression" dxfId="1451" priority="10" stopIfTrue="1">
      <formula>$O14&lt;&gt;""</formula>
    </cfRule>
  </conditionalFormatting>
  <conditionalFormatting sqref="P31">
    <cfRule type="expression" dxfId="1450" priority="3" stopIfTrue="1">
      <formula>$O31&lt;&gt;""</formula>
    </cfRule>
  </conditionalFormatting>
  <conditionalFormatting sqref="R14:R31">
    <cfRule type="expression" dxfId="1449" priority="12" stopIfTrue="1">
      <formula>AND($K14&lt;&gt;"",OR($O14&lt;&gt;"",$P14&lt;&gt;""))</formula>
    </cfRule>
  </conditionalFormatting>
  <conditionalFormatting sqref="R31">
    <cfRule type="expression" dxfId="1448" priority="5" stopIfTrue="1">
      <formula>AND($K31&lt;&gt;"",OR($O31&lt;&gt;"",$P31&lt;&gt;""))</formula>
    </cfRule>
  </conditionalFormatting>
  <conditionalFormatting sqref="S14:S31">
    <cfRule type="expression" dxfId="1447" priority="15">
      <formula>$L14&lt;&gt;""</formula>
    </cfRule>
  </conditionalFormatting>
  <conditionalFormatting sqref="T14:T31">
    <cfRule type="expression" dxfId="1446" priority="16" stopIfTrue="1">
      <formula>$L14=""</formula>
    </cfRule>
  </conditionalFormatting>
  <dataValidations count="2">
    <dataValidation type="list" allowBlank="1" showInputMessage="1" showErrorMessage="1" sqref="B14:B31" xr:uid="{3D661CDE-5944-4C3E-BD01-4DB032CEE058}">
      <formula1>"B"</formula1>
    </dataValidation>
    <dataValidation type="list" allowBlank="1" showInputMessage="1" showErrorMessage="1" sqref="A14:A31" xr:uid="{7526B15A-5077-4CBB-AAED-2456847CDA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IF(Zusammenfassung!F47&lt;&gt;"",Zusammenfassung!F47,Zusammenfassung!D47)</f>
        <v>IK-Teilprojekt III - AG 7</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Zusammenfassung!$B$47</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Zusammenfassung!$C$47</f>
        <v>7</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7</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FJ3eRzgT/GLF1HGjHYkKecpHRzwgoJyuDWzqxfhcmQDojoS09zSrjwHoKqRtDsd5sskK0AXyA98H+7z+eQoXlw==" saltValue="sZYzjFtpRr/dtfrX8C96sw==" spinCount="100000" sheet="1" objects="1" scenarios="1" formatCells="0" formatRows="0" selectLockedCells="1" autoFilter="0"/>
  <mergeCells count="1">
    <mergeCell ref="O10:P10"/>
  </mergeCells>
  <conditionalFormatting sqref="J14:U31">
    <cfRule type="expression" dxfId="1445" priority="1" stopIfTrue="1">
      <formula>AND( $A14=1, $C14="T" )</formula>
    </cfRule>
    <cfRule type="expression" dxfId="1444" priority="2" stopIfTrue="1">
      <formula>AND( $A14=4, $C14="ü" )</formula>
    </cfRule>
    <cfRule type="expression" dxfId="1443" priority="13" stopIfTrue="1">
      <formula>AND( $A14=3, $C14="ü" )</formula>
    </cfRule>
    <cfRule type="expression" dxfId="1442" priority="14" stopIfTrue="1">
      <formula>AND( $A14=2, $C14="Ü" )</formula>
    </cfRule>
  </conditionalFormatting>
  <conditionalFormatting sqref="J31:U31">
    <cfRule type="expression" dxfId="1441" priority="6" stopIfTrue="1">
      <formula>AND( $A31=1, $C31="T" )</formula>
    </cfRule>
    <cfRule type="expression" dxfId="1440" priority="7" stopIfTrue="1">
      <formula>AND( $A31=4, $C31="ü" )</formula>
    </cfRule>
    <cfRule type="expression" dxfId="1439" priority="8" stopIfTrue="1">
      <formula>AND( $A31=3, $C31="ü" )</formula>
    </cfRule>
    <cfRule type="expression" dxfId="1438" priority="9" stopIfTrue="1">
      <formula>AND( $A31=2, $C31="Ü" )</formula>
    </cfRule>
  </conditionalFormatting>
  <conditionalFormatting sqref="O14:O31">
    <cfRule type="expression" dxfId="1437" priority="11" stopIfTrue="1">
      <formula>AND($O14&lt;&gt;"",$P14&lt;&gt;"")</formula>
    </cfRule>
  </conditionalFormatting>
  <conditionalFormatting sqref="O31">
    <cfRule type="expression" dxfId="1436" priority="4" stopIfTrue="1">
      <formula>AND($O31&lt;&gt;"",$P31&lt;&gt;"")</formula>
    </cfRule>
  </conditionalFormatting>
  <conditionalFormatting sqref="P14:P31">
    <cfRule type="expression" dxfId="1435" priority="10" stopIfTrue="1">
      <formula>$O14&lt;&gt;""</formula>
    </cfRule>
  </conditionalFormatting>
  <conditionalFormatting sqref="P31">
    <cfRule type="expression" dxfId="1434" priority="3" stopIfTrue="1">
      <formula>$O31&lt;&gt;""</formula>
    </cfRule>
  </conditionalFormatting>
  <conditionalFormatting sqref="R14:R31">
    <cfRule type="expression" dxfId="1433" priority="12" stopIfTrue="1">
      <formula>AND($K14&lt;&gt;"",OR($O14&lt;&gt;"",$P14&lt;&gt;""))</formula>
    </cfRule>
  </conditionalFormatting>
  <conditionalFormatting sqref="R31">
    <cfRule type="expression" dxfId="1432" priority="5" stopIfTrue="1">
      <formula>AND($K31&lt;&gt;"",OR($O31&lt;&gt;"",$P31&lt;&gt;""))</formula>
    </cfRule>
  </conditionalFormatting>
  <conditionalFormatting sqref="S14:S31">
    <cfRule type="expression" dxfId="1431" priority="15">
      <formula>$L14&lt;&gt;""</formula>
    </cfRule>
  </conditionalFormatting>
  <conditionalFormatting sqref="T14:T31">
    <cfRule type="expression" dxfId="1430" priority="16" stopIfTrue="1">
      <formula>$L14=""</formula>
    </cfRule>
  </conditionalFormatting>
  <dataValidations count="2">
    <dataValidation type="list" allowBlank="1" showInputMessage="1" showErrorMessage="1" sqref="B14:B31" xr:uid="{E23C4EF7-99E4-41BD-B0A2-73C7D980DA71}">
      <formula1>"B"</formula1>
    </dataValidation>
    <dataValidation type="list" allowBlank="1" showInputMessage="1" showErrorMessage="1" sqref="A14:A31" xr:uid="{CB347594-3D77-49C3-88D9-3FB76F802D8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IF(Zusammenfassung!F48&lt;&gt;"",Zusammenfassung!F48,Zusammenfassung!D48)</f>
        <v>IK-Teilprojekt III - AG 8</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Zusammenfassung!$B$48</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Zusammenfassung!$C$48</f>
        <v>8</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8</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by4f0GzLV1QCaUa8J5ZeyldVlL7h9U4Lq9cX/tZjjkJmRV9Pm8KJSrElEp07zrIgIm7CllXsuSI2zMGa2rG1xw==" saltValue="5vFSphcKRSt0iCw1OVEBxw==" spinCount="100000" sheet="1" objects="1" scenarios="1" formatCells="0" formatRows="0" selectLockedCells="1" autoFilter="0"/>
  <mergeCells count="1">
    <mergeCell ref="O10:P10"/>
  </mergeCells>
  <conditionalFormatting sqref="J14:U31">
    <cfRule type="expression" dxfId="1429" priority="1" stopIfTrue="1">
      <formula>AND( $A14=1, $C14="T" )</formula>
    </cfRule>
    <cfRule type="expression" dxfId="1428" priority="2" stopIfTrue="1">
      <formula>AND( $A14=4, $C14="ü" )</formula>
    </cfRule>
    <cfRule type="expression" dxfId="1427" priority="13" stopIfTrue="1">
      <formula>AND( $A14=3, $C14="ü" )</formula>
    </cfRule>
    <cfRule type="expression" dxfId="1426" priority="14" stopIfTrue="1">
      <formula>AND( $A14=2, $C14="Ü" )</formula>
    </cfRule>
  </conditionalFormatting>
  <conditionalFormatting sqref="J31:U31">
    <cfRule type="expression" dxfId="1425" priority="6" stopIfTrue="1">
      <formula>AND( $A31=1, $C31="T" )</formula>
    </cfRule>
    <cfRule type="expression" dxfId="1424" priority="7" stopIfTrue="1">
      <formula>AND( $A31=4, $C31="ü" )</formula>
    </cfRule>
    <cfRule type="expression" dxfId="1423" priority="8" stopIfTrue="1">
      <formula>AND( $A31=3, $C31="ü" )</formula>
    </cfRule>
    <cfRule type="expression" dxfId="1422" priority="9" stopIfTrue="1">
      <formula>AND( $A31=2, $C31="Ü" )</formula>
    </cfRule>
  </conditionalFormatting>
  <conditionalFormatting sqref="O14:O31">
    <cfRule type="expression" dxfId="1421" priority="11" stopIfTrue="1">
      <formula>AND($O14&lt;&gt;"",$P14&lt;&gt;"")</formula>
    </cfRule>
  </conditionalFormatting>
  <conditionalFormatting sqref="O31">
    <cfRule type="expression" dxfId="1420" priority="4" stopIfTrue="1">
      <formula>AND($O31&lt;&gt;"",$P31&lt;&gt;"")</formula>
    </cfRule>
  </conditionalFormatting>
  <conditionalFormatting sqref="P14:P31">
    <cfRule type="expression" dxfId="1419" priority="10" stopIfTrue="1">
      <formula>$O14&lt;&gt;""</formula>
    </cfRule>
  </conditionalFormatting>
  <conditionalFormatting sqref="P31">
    <cfRule type="expression" dxfId="1418" priority="3" stopIfTrue="1">
      <formula>$O31&lt;&gt;""</formula>
    </cfRule>
  </conditionalFormatting>
  <conditionalFormatting sqref="R14:R31">
    <cfRule type="expression" dxfId="1417" priority="12" stopIfTrue="1">
      <formula>AND($K14&lt;&gt;"",OR($O14&lt;&gt;"",$P14&lt;&gt;""))</formula>
    </cfRule>
  </conditionalFormatting>
  <conditionalFormatting sqref="R31">
    <cfRule type="expression" dxfId="1416" priority="5" stopIfTrue="1">
      <formula>AND($K31&lt;&gt;"",OR($O31&lt;&gt;"",$P31&lt;&gt;""))</formula>
    </cfRule>
  </conditionalFormatting>
  <conditionalFormatting sqref="S14:S31">
    <cfRule type="expression" dxfId="1415" priority="15">
      <formula>$L14&lt;&gt;""</formula>
    </cfRule>
  </conditionalFormatting>
  <conditionalFormatting sqref="T14:T31">
    <cfRule type="expression" dxfId="1414" priority="16" stopIfTrue="1">
      <formula>$L14=""</formula>
    </cfRule>
  </conditionalFormatting>
  <dataValidations count="2">
    <dataValidation type="list" allowBlank="1" showInputMessage="1" showErrorMessage="1" sqref="B14:B31" xr:uid="{8AAF84C4-F8DE-4D47-93DC-A96D9C7488AC}">
      <formula1>"B"</formula1>
    </dataValidation>
    <dataValidation type="list" allowBlank="1" showInputMessage="1" showErrorMessage="1" sqref="A14:A31" xr:uid="{CE23005E-CD7F-4FFB-8861-5ACC5D44DC3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IF(Zusammenfassung!F49&lt;&gt;"",Zusammenfassung!F49,Zusammenfassung!D49)</f>
        <v>IK-Teilprojekt III - AG 9</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Zusammenfassung!$B$49</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Zusammenfassung!$C$49</f>
        <v>9</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9</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zCdY04fwDvTDliPDwH6XM2km9YO7QN5ahDrSC/pMOZuchMnohSAJgoVZ7Fkb5mE0V96zdugyQkIKwaTvwpgXkg==" saltValue="JlSTE4oidvrMZiR2pgRAEA==" spinCount="100000" sheet="1" objects="1" scenarios="1" formatCells="0" formatRows="0" selectLockedCells="1" autoFilter="0"/>
  <mergeCells count="1">
    <mergeCell ref="O10:P10"/>
  </mergeCells>
  <conditionalFormatting sqref="J14:U31">
    <cfRule type="expression" dxfId="1413" priority="1" stopIfTrue="1">
      <formula>AND( $A14=1, $C14="T" )</formula>
    </cfRule>
    <cfRule type="expression" dxfId="1412" priority="2" stopIfTrue="1">
      <formula>AND( $A14=4, $C14="ü" )</formula>
    </cfRule>
    <cfRule type="expression" dxfId="1411" priority="13" stopIfTrue="1">
      <formula>AND( $A14=3, $C14="ü" )</formula>
    </cfRule>
    <cfRule type="expression" dxfId="1410" priority="14" stopIfTrue="1">
      <formula>AND( $A14=2, $C14="Ü" )</formula>
    </cfRule>
  </conditionalFormatting>
  <conditionalFormatting sqref="J31:U31">
    <cfRule type="expression" dxfId="1409" priority="6" stopIfTrue="1">
      <formula>AND( $A31=1, $C31="T" )</formula>
    </cfRule>
    <cfRule type="expression" dxfId="1408" priority="7" stopIfTrue="1">
      <formula>AND( $A31=4, $C31="ü" )</formula>
    </cfRule>
    <cfRule type="expression" dxfId="1407" priority="8" stopIfTrue="1">
      <formula>AND( $A31=3, $C31="ü" )</formula>
    </cfRule>
    <cfRule type="expression" dxfId="1406" priority="9" stopIfTrue="1">
      <formula>AND( $A31=2, $C31="Ü" )</formula>
    </cfRule>
  </conditionalFormatting>
  <conditionalFormatting sqref="O14:O31">
    <cfRule type="expression" dxfId="1405" priority="11" stopIfTrue="1">
      <formula>AND($O14&lt;&gt;"",$P14&lt;&gt;"")</formula>
    </cfRule>
  </conditionalFormatting>
  <conditionalFormatting sqref="O31">
    <cfRule type="expression" dxfId="1404" priority="4" stopIfTrue="1">
      <formula>AND($O31&lt;&gt;"",$P31&lt;&gt;"")</formula>
    </cfRule>
  </conditionalFormatting>
  <conditionalFormatting sqref="P14:P31">
    <cfRule type="expression" dxfId="1403" priority="10" stopIfTrue="1">
      <formula>$O14&lt;&gt;""</formula>
    </cfRule>
  </conditionalFormatting>
  <conditionalFormatting sqref="P31">
    <cfRule type="expression" dxfId="1402" priority="3" stopIfTrue="1">
      <formula>$O31&lt;&gt;""</formula>
    </cfRule>
  </conditionalFormatting>
  <conditionalFormatting sqref="R14:R31">
    <cfRule type="expression" dxfId="1401" priority="12" stopIfTrue="1">
      <formula>AND($K14&lt;&gt;"",OR($O14&lt;&gt;"",$P14&lt;&gt;""))</formula>
    </cfRule>
  </conditionalFormatting>
  <conditionalFormatting sqref="R31">
    <cfRule type="expression" dxfId="1400" priority="5" stopIfTrue="1">
      <formula>AND($K31&lt;&gt;"",OR($O31&lt;&gt;"",$P31&lt;&gt;""))</formula>
    </cfRule>
  </conditionalFormatting>
  <conditionalFormatting sqref="S14:S31">
    <cfRule type="expression" dxfId="1399" priority="15">
      <formula>$L14&lt;&gt;""</formula>
    </cfRule>
  </conditionalFormatting>
  <conditionalFormatting sqref="T14:T31">
    <cfRule type="expression" dxfId="1398" priority="16" stopIfTrue="1">
      <formula>$L14=""</formula>
    </cfRule>
  </conditionalFormatting>
  <dataValidations count="2">
    <dataValidation type="list" allowBlank="1" showInputMessage="1" showErrorMessage="1" sqref="B14:B31" xr:uid="{DD40C9B4-6755-453B-91D0-FF828BD23E60}">
      <formula1>"B"</formula1>
    </dataValidation>
    <dataValidation type="list" allowBlank="1" showInputMessage="1" showErrorMessage="1" sqref="A14:A31" xr:uid="{CED14E01-8F75-4234-8D90-25AED18B08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IF(Zusammenfassung!F50&lt;&gt;"",Zusammenfassung!F50,Zusammenfassung!D50)</f>
        <v>IK-Teilprojekt III - AG 10</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Zusammenfassung!$B$50</f>
        <v>3</v>
      </c>
      <c r="L6" s="157" t="str">
        <f>Sprache!$B$33</f>
        <v>IK</v>
      </c>
      <c r="M6" s="158"/>
      <c r="N6" s="158"/>
      <c r="O6" s="161"/>
      <c r="P6" s="161"/>
      <c r="Q6" s="162"/>
      <c r="R6" s="158"/>
      <c r="S6" s="158"/>
      <c r="T6" s="158"/>
      <c r="U6" s="160"/>
    </row>
    <row r="7" spans="1:21" ht="20.100000000000001" hidden="1" customHeight="1" thickBot="1" x14ac:dyDescent="0.3">
      <c r="J7" s="68" t="s">
        <v>379</v>
      </c>
      <c r="K7" s="211">
        <f>Zusammenfassung!$C$50</f>
        <v>10</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III - AG 10</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III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III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III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III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III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III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III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III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III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III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III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III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III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III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III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III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III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III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nd6OlSxbnnBQPJZkxlhUcBkL8R76Z0N74ExJtLPIjlsUkRiapY9KTqpFq+4gVD+x1KwNhj50gcsI/9AKcyxNUg==" saltValue="hvORJMD/abi+xR+yxFg99w==" spinCount="100000" sheet="1" objects="1" scenarios="1" formatCells="0" formatRows="0" selectLockedCells="1" autoFilter="0"/>
  <mergeCells count="1">
    <mergeCell ref="O10:P10"/>
  </mergeCells>
  <conditionalFormatting sqref="J14:U31">
    <cfRule type="expression" dxfId="1397" priority="1" stopIfTrue="1">
      <formula>AND( $A14=1, $C14="T" )</formula>
    </cfRule>
    <cfRule type="expression" dxfId="1396" priority="2" stopIfTrue="1">
      <formula>AND( $A14=4, $C14="ü" )</formula>
    </cfRule>
    <cfRule type="expression" dxfId="1395" priority="13" stopIfTrue="1">
      <formula>AND( $A14=3, $C14="ü" )</formula>
    </cfRule>
    <cfRule type="expression" dxfId="1394" priority="14" stopIfTrue="1">
      <formula>AND( $A14=2, $C14="Ü" )</formula>
    </cfRule>
  </conditionalFormatting>
  <conditionalFormatting sqref="J31:U31">
    <cfRule type="expression" dxfId="1393" priority="6" stopIfTrue="1">
      <formula>AND( $A31=1, $C31="T" )</formula>
    </cfRule>
    <cfRule type="expression" dxfId="1392" priority="7" stopIfTrue="1">
      <formula>AND( $A31=4, $C31="ü" )</formula>
    </cfRule>
    <cfRule type="expression" dxfId="1391" priority="8" stopIfTrue="1">
      <formula>AND( $A31=3, $C31="ü" )</formula>
    </cfRule>
    <cfRule type="expression" dxfId="1390" priority="9" stopIfTrue="1">
      <formula>AND( $A31=2, $C31="Ü" )</formula>
    </cfRule>
  </conditionalFormatting>
  <conditionalFormatting sqref="O14:O31">
    <cfRule type="expression" dxfId="1389" priority="11" stopIfTrue="1">
      <formula>AND($O14&lt;&gt;"",$P14&lt;&gt;"")</formula>
    </cfRule>
  </conditionalFormatting>
  <conditionalFormatting sqref="O31">
    <cfRule type="expression" dxfId="1388" priority="4" stopIfTrue="1">
      <formula>AND($O31&lt;&gt;"",$P31&lt;&gt;"")</formula>
    </cfRule>
  </conditionalFormatting>
  <conditionalFormatting sqref="P14:P31">
    <cfRule type="expression" dxfId="1387" priority="10" stopIfTrue="1">
      <formula>$O14&lt;&gt;""</formula>
    </cfRule>
  </conditionalFormatting>
  <conditionalFormatting sqref="P31">
    <cfRule type="expression" dxfId="1386" priority="3" stopIfTrue="1">
      <formula>$O31&lt;&gt;""</formula>
    </cfRule>
  </conditionalFormatting>
  <conditionalFormatting sqref="R14:R31">
    <cfRule type="expression" dxfId="1385" priority="12" stopIfTrue="1">
      <formula>AND($K14&lt;&gt;"",OR($O14&lt;&gt;"",$P14&lt;&gt;""))</formula>
    </cfRule>
  </conditionalFormatting>
  <conditionalFormatting sqref="R31">
    <cfRule type="expression" dxfId="1384" priority="5" stopIfTrue="1">
      <formula>AND($K31&lt;&gt;"",OR($O31&lt;&gt;"",$P31&lt;&gt;""))</formula>
    </cfRule>
  </conditionalFormatting>
  <conditionalFormatting sqref="S14:S31">
    <cfRule type="expression" dxfId="1383" priority="15">
      <formula>$L14&lt;&gt;""</formula>
    </cfRule>
  </conditionalFormatting>
  <conditionalFormatting sqref="T14:T31">
    <cfRule type="expression" dxfId="1382" priority="16" stopIfTrue="1">
      <formula>$L14=""</formula>
    </cfRule>
  </conditionalFormatting>
  <dataValidations count="2">
    <dataValidation type="list" allowBlank="1" showInputMessage="1" showErrorMessage="1" sqref="B14:B31" xr:uid="{6A297D6C-F44D-41E7-B07C-01EBE21E0674}">
      <formula1>"B"</formula1>
    </dataValidation>
    <dataValidation type="list" allowBlank="1" showInputMessage="1" showErrorMessage="1" sqref="A14:A31" xr:uid="{3C1D91E9-35EC-42CB-BFD4-FACCB39DB6F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IF(Zusammenfassung!F51&lt;&gt;"",Zusammenfassung!F51,Zusammenfassung!D51)</f>
        <v>IK-Teilprojekt IV - AG 1</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Zusammenfassung!$B$51</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Zusammenfassung!$C$51</f>
        <v>1</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1</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1w4xUKKvZ8Iqo9HIJHRs4i9WyDEFzfaOZQuywsvJc8GaHn/u/hhtL9Ymc0dI7jEOflv3NbFL4XTTE/BnqCOm8g==" saltValue="MBhIRJEYFieJTLfEv6/iew==" spinCount="100000" sheet="1" objects="1" scenarios="1" formatCells="0" formatRows="0" selectLockedCells="1" autoFilter="0"/>
  <mergeCells count="1">
    <mergeCell ref="O10:P10"/>
  </mergeCells>
  <conditionalFormatting sqref="J14:U31">
    <cfRule type="expression" dxfId="1381" priority="1" stopIfTrue="1">
      <formula>AND( $A14=1, $C14="T" )</formula>
    </cfRule>
    <cfRule type="expression" dxfId="1380" priority="2" stopIfTrue="1">
      <formula>AND( $A14=4, $C14="ü" )</formula>
    </cfRule>
    <cfRule type="expression" dxfId="1379" priority="13" stopIfTrue="1">
      <formula>AND( $A14=3, $C14="ü" )</formula>
    </cfRule>
    <cfRule type="expression" dxfId="1378" priority="14" stopIfTrue="1">
      <formula>AND( $A14=2, $C14="Ü" )</formula>
    </cfRule>
  </conditionalFormatting>
  <conditionalFormatting sqref="J31:U31">
    <cfRule type="expression" dxfId="1377" priority="6" stopIfTrue="1">
      <formula>AND( $A31=1, $C31="T" )</formula>
    </cfRule>
    <cfRule type="expression" dxfId="1376" priority="7" stopIfTrue="1">
      <formula>AND( $A31=4, $C31="ü" )</formula>
    </cfRule>
    <cfRule type="expression" dxfId="1375" priority="8" stopIfTrue="1">
      <formula>AND( $A31=3, $C31="ü" )</formula>
    </cfRule>
    <cfRule type="expression" dxfId="1374" priority="9" stopIfTrue="1">
      <formula>AND( $A31=2, $C31="Ü" )</formula>
    </cfRule>
  </conditionalFormatting>
  <conditionalFormatting sqref="O14:O31">
    <cfRule type="expression" dxfId="1373" priority="11" stopIfTrue="1">
      <formula>AND($O14&lt;&gt;"",$P14&lt;&gt;"")</formula>
    </cfRule>
  </conditionalFormatting>
  <conditionalFormatting sqref="O31">
    <cfRule type="expression" dxfId="1372" priority="4" stopIfTrue="1">
      <formula>AND($O31&lt;&gt;"",$P31&lt;&gt;"")</formula>
    </cfRule>
  </conditionalFormatting>
  <conditionalFormatting sqref="P14:P31">
    <cfRule type="expression" dxfId="1371" priority="10" stopIfTrue="1">
      <formula>$O14&lt;&gt;""</formula>
    </cfRule>
  </conditionalFormatting>
  <conditionalFormatting sqref="P31">
    <cfRule type="expression" dxfId="1370" priority="3" stopIfTrue="1">
      <formula>$O31&lt;&gt;""</formula>
    </cfRule>
  </conditionalFormatting>
  <conditionalFormatting sqref="R14:R31">
    <cfRule type="expression" dxfId="1369" priority="12" stopIfTrue="1">
      <formula>AND($K14&lt;&gt;"",OR($O14&lt;&gt;"",$P14&lt;&gt;""))</formula>
    </cfRule>
  </conditionalFormatting>
  <conditionalFormatting sqref="R31">
    <cfRule type="expression" dxfId="1368" priority="5" stopIfTrue="1">
      <formula>AND($K31&lt;&gt;"",OR($O31&lt;&gt;"",$P31&lt;&gt;""))</formula>
    </cfRule>
  </conditionalFormatting>
  <conditionalFormatting sqref="S14:S31">
    <cfRule type="expression" dxfId="1367" priority="15">
      <formula>$L14&lt;&gt;""</formula>
    </cfRule>
  </conditionalFormatting>
  <conditionalFormatting sqref="T14:T31">
    <cfRule type="expression" dxfId="1366" priority="16" stopIfTrue="1">
      <formula>$L14=""</formula>
    </cfRule>
  </conditionalFormatting>
  <dataValidations count="2">
    <dataValidation type="list" allowBlank="1" showInputMessage="1" showErrorMessage="1" sqref="B14:B31" xr:uid="{2C582719-7674-445A-BD7D-FF510A3FF920}">
      <formula1>"B"</formula1>
    </dataValidation>
    <dataValidation type="list" allowBlank="1" showInputMessage="1" showErrorMessage="1" sqref="A14:A31" xr:uid="{9F8FE6FD-954F-4B23-9FFF-7D40C2918F0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IF(Zusammenfassung!F52&lt;&gt;"",Zusammenfassung!F52,Zusammenfassung!D52)</f>
        <v>IK-Teilprojekt IV - AG 2</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Zusammenfassung!$B$52</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Zusammenfassung!$C$52</f>
        <v>2</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2</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cLfWvtBQbyptMZOfXLuyYyA66teNO/tkTYtIq2ACtXOiJS86icG2SDmLuY66z06F3IZkYJrE9IobIfPYbO67vg==" saltValue="vZQ6qmv+PqZPU59a/9G2ZQ==" spinCount="100000" sheet="1" objects="1" scenarios="1" formatCells="0" formatRows="0" selectLockedCells="1" autoFilter="0"/>
  <mergeCells count="1">
    <mergeCell ref="O10:P10"/>
  </mergeCells>
  <conditionalFormatting sqref="J14:U31">
    <cfRule type="expression" dxfId="1365" priority="1" stopIfTrue="1">
      <formula>AND( $A14=1, $C14="T" )</formula>
    </cfRule>
    <cfRule type="expression" dxfId="1364" priority="2" stopIfTrue="1">
      <formula>AND( $A14=4, $C14="ü" )</formula>
    </cfRule>
    <cfRule type="expression" dxfId="1363" priority="13" stopIfTrue="1">
      <formula>AND( $A14=3, $C14="ü" )</formula>
    </cfRule>
    <cfRule type="expression" dxfId="1362" priority="14" stopIfTrue="1">
      <formula>AND( $A14=2, $C14="Ü" )</formula>
    </cfRule>
  </conditionalFormatting>
  <conditionalFormatting sqref="J31:U31">
    <cfRule type="expression" dxfId="1361" priority="6" stopIfTrue="1">
      <formula>AND( $A31=1, $C31="T" )</formula>
    </cfRule>
    <cfRule type="expression" dxfId="1360" priority="7" stopIfTrue="1">
      <formula>AND( $A31=4, $C31="ü" )</formula>
    </cfRule>
    <cfRule type="expression" dxfId="1359" priority="8" stopIfTrue="1">
      <formula>AND( $A31=3, $C31="ü" )</formula>
    </cfRule>
    <cfRule type="expression" dxfId="1358" priority="9" stopIfTrue="1">
      <formula>AND( $A31=2, $C31="Ü" )</formula>
    </cfRule>
  </conditionalFormatting>
  <conditionalFormatting sqref="O14:O31">
    <cfRule type="expression" dxfId="1357" priority="11" stopIfTrue="1">
      <formula>AND($O14&lt;&gt;"",$P14&lt;&gt;"")</formula>
    </cfRule>
  </conditionalFormatting>
  <conditionalFormatting sqref="O31">
    <cfRule type="expression" dxfId="1356" priority="4" stopIfTrue="1">
      <formula>AND($O31&lt;&gt;"",$P31&lt;&gt;"")</formula>
    </cfRule>
  </conditionalFormatting>
  <conditionalFormatting sqref="P14:P31">
    <cfRule type="expression" dxfId="1355" priority="10" stopIfTrue="1">
      <formula>$O14&lt;&gt;""</formula>
    </cfRule>
  </conditionalFormatting>
  <conditionalFormatting sqref="P31">
    <cfRule type="expression" dxfId="1354" priority="3" stopIfTrue="1">
      <formula>$O31&lt;&gt;""</formula>
    </cfRule>
  </conditionalFormatting>
  <conditionalFormatting sqref="R14:R31">
    <cfRule type="expression" dxfId="1353" priority="12" stopIfTrue="1">
      <formula>AND($K14&lt;&gt;"",OR($O14&lt;&gt;"",$P14&lt;&gt;""))</formula>
    </cfRule>
  </conditionalFormatting>
  <conditionalFormatting sqref="R31">
    <cfRule type="expression" dxfId="1352" priority="5" stopIfTrue="1">
      <formula>AND($K31&lt;&gt;"",OR($O31&lt;&gt;"",$P31&lt;&gt;""))</formula>
    </cfRule>
  </conditionalFormatting>
  <conditionalFormatting sqref="S14:S31">
    <cfRule type="expression" dxfId="1351" priority="15">
      <formula>$L14&lt;&gt;""</formula>
    </cfRule>
  </conditionalFormatting>
  <conditionalFormatting sqref="T14:T31">
    <cfRule type="expression" dxfId="1350" priority="16" stopIfTrue="1">
      <formula>$L14=""</formula>
    </cfRule>
  </conditionalFormatting>
  <dataValidations count="2">
    <dataValidation type="list" allowBlank="1" showInputMessage="1" showErrorMessage="1" sqref="B14:B31" xr:uid="{98A940C1-C27A-4C70-AF8C-F23DFFF5511A}">
      <formula1>"B"</formula1>
    </dataValidation>
    <dataValidation type="list" allowBlank="1" showInputMessage="1" showErrorMessage="1" sqref="A14:A31" xr:uid="{43E1DD99-C70F-42C6-892C-131F134FBD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IF(Zusammenfassung!F53&lt;&gt;"",Zusammenfassung!F53,Zusammenfassung!D53)</f>
        <v>IK-Teilprojekt IV - AG 3</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Zusammenfassung!$B$53</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Zusammenfassung!$C$53</f>
        <v>3</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3</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2o0fjmIBM8Fv3XOK6ycvhEDwWeEJerv9CGQV8Cf7WKaIdX1/9JANBPTaEsSQoo8f/6/7HyriHqmACgkchF1JHw==" saltValue="Tavh324uoBDs5J++jtPxEw==" spinCount="100000" sheet="1" objects="1" scenarios="1" formatCells="0" formatRows="0" selectLockedCells="1" autoFilter="0"/>
  <mergeCells count="1">
    <mergeCell ref="O10:P10"/>
  </mergeCells>
  <conditionalFormatting sqref="J14:U31">
    <cfRule type="expression" dxfId="1349" priority="1" stopIfTrue="1">
      <formula>AND( $A14=1, $C14="T" )</formula>
    </cfRule>
    <cfRule type="expression" dxfId="1348" priority="2" stopIfTrue="1">
      <formula>AND( $A14=4, $C14="ü" )</formula>
    </cfRule>
    <cfRule type="expression" dxfId="1347" priority="13" stopIfTrue="1">
      <formula>AND( $A14=3, $C14="ü" )</formula>
    </cfRule>
    <cfRule type="expression" dxfId="1346" priority="14" stopIfTrue="1">
      <formula>AND( $A14=2, $C14="Ü" )</formula>
    </cfRule>
  </conditionalFormatting>
  <conditionalFormatting sqref="J31:U31">
    <cfRule type="expression" dxfId="1345" priority="6" stopIfTrue="1">
      <formula>AND( $A31=1, $C31="T" )</formula>
    </cfRule>
    <cfRule type="expression" dxfId="1344" priority="7" stopIfTrue="1">
      <formula>AND( $A31=4, $C31="ü" )</formula>
    </cfRule>
    <cfRule type="expression" dxfId="1343" priority="8" stopIfTrue="1">
      <formula>AND( $A31=3, $C31="ü" )</formula>
    </cfRule>
    <cfRule type="expression" dxfId="1342" priority="9" stopIfTrue="1">
      <formula>AND( $A31=2, $C31="Ü" )</formula>
    </cfRule>
  </conditionalFormatting>
  <conditionalFormatting sqref="O14:O31">
    <cfRule type="expression" dxfId="1341" priority="11" stopIfTrue="1">
      <formula>AND($O14&lt;&gt;"",$P14&lt;&gt;"")</formula>
    </cfRule>
  </conditionalFormatting>
  <conditionalFormatting sqref="O31">
    <cfRule type="expression" dxfId="1340" priority="4" stopIfTrue="1">
      <formula>AND($O31&lt;&gt;"",$P31&lt;&gt;"")</formula>
    </cfRule>
  </conditionalFormatting>
  <conditionalFormatting sqref="P14:P31">
    <cfRule type="expression" dxfId="1339" priority="10" stopIfTrue="1">
      <formula>$O14&lt;&gt;""</formula>
    </cfRule>
  </conditionalFormatting>
  <conditionalFormatting sqref="P31">
    <cfRule type="expression" dxfId="1338" priority="3" stopIfTrue="1">
      <formula>$O31&lt;&gt;""</formula>
    </cfRule>
  </conditionalFormatting>
  <conditionalFormatting sqref="R14:R31">
    <cfRule type="expression" dxfId="1337" priority="12" stopIfTrue="1">
      <formula>AND($K14&lt;&gt;"",OR($O14&lt;&gt;"",$P14&lt;&gt;""))</formula>
    </cfRule>
  </conditionalFormatting>
  <conditionalFormatting sqref="R31">
    <cfRule type="expression" dxfId="1336" priority="5" stopIfTrue="1">
      <formula>AND($K31&lt;&gt;"",OR($O31&lt;&gt;"",$P31&lt;&gt;""))</formula>
    </cfRule>
  </conditionalFormatting>
  <conditionalFormatting sqref="S14:S31">
    <cfRule type="expression" dxfId="1335" priority="15">
      <formula>$L14&lt;&gt;""</formula>
    </cfRule>
  </conditionalFormatting>
  <conditionalFormatting sqref="T14:T31">
    <cfRule type="expression" dxfId="1334" priority="16" stopIfTrue="1">
      <formula>$L14=""</formula>
    </cfRule>
  </conditionalFormatting>
  <dataValidations count="2">
    <dataValidation type="list" allowBlank="1" showInputMessage="1" showErrorMessage="1" sqref="B14:B31" xr:uid="{75A24E19-3C54-4FDB-897E-24F1CC5469B6}">
      <formula1>"B"</formula1>
    </dataValidation>
    <dataValidation type="list" allowBlank="1" showInputMessage="1" showErrorMessage="1" sqref="A14:A31" xr:uid="{636CC634-8CBA-4241-A7A7-D22B2A7B48E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IF(Zusammenfassung!F54&lt;&gt;"",Zusammenfassung!F54,Zusammenfassung!D54)</f>
        <v>IK-Teilprojekt IV - AG 4</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Zusammenfassung!$B$54</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Zusammenfassung!$C$54</f>
        <v>4</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4</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uSoSQRBFJhfemYjAx47lrNY7Aqd7m56fAXuFywc4twPv/63Fex522ghVy1lcz9+bw9QMBK726bdue8k7OSo4uA==" saltValue="AUxLvICu+yyZmA+PRS8Vsw==" spinCount="100000" sheet="1" objects="1" scenarios="1" formatCells="0" formatRows="0" selectLockedCells="1" autoFilter="0"/>
  <mergeCells count="1">
    <mergeCell ref="O10:P10"/>
  </mergeCells>
  <conditionalFormatting sqref="J14:U31">
    <cfRule type="expression" dxfId="1333" priority="1" stopIfTrue="1">
      <formula>AND( $A14=1, $C14="T" )</formula>
    </cfRule>
    <cfRule type="expression" dxfId="1332" priority="2" stopIfTrue="1">
      <formula>AND( $A14=4, $C14="ü" )</formula>
    </cfRule>
    <cfRule type="expression" dxfId="1331" priority="13" stopIfTrue="1">
      <formula>AND( $A14=3, $C14="ü" )</formula>
    </cfRule>
    <cfRule type="expression" dxfId="1330" priority="14" stopIfTrue="1">
      <formula>AND( $A14=2, $C14="Ü" )</formula>
    </cfRule>
  </conditionalFormatting>
  <conditionalFormatting sqref="J31:U31">
    <cfRule type="expression" dxfId="1329" priority="6" stopIfTrue="1">
      <formula>AND( $A31=1, $C31="T" )</formula>
    </cfRule>
    <cfRule type="expression" dxfId="1328" priority="7" stopIfTrue="1">
      <formula>AND( $A31=4, $C31="ü" )</formula>
    </cfRule>
    <cfRule type="expression" dxfId="1327" priority="8" stopIfTrue="1">
      <formula>AND( $A31=3, $C31="ü" )</formula>
    </cfRule>
    <cfRule type="expression" dxfId="1326" priority="9" stopIfTrue="1">
      <formula>AND( $A31=2, $C31="Ü" )</formula>
    </cfRule>
  </conditionalFormatting>
  <conditionalFormatting sqref="O14:O31">
    <cfRule type="expression" dxfId="1325" priority="11" stopIfTrue="1">
      <formula>AND($O14&lt;&gt;"",$P14&lt;&gt;"")</formula>
    </cfRule>
  </conditionalFormatting>
  <conditionalFormatting sqref="O31">
    <cfRule type="expression" dxfId="1324" priority="4" stopIfTrue="1">
      <formula>AND($O31&lt;&gt;"",$P31&lt;&gt;"")</formula>
    </cfRule>
  </conditionalFormatting>
  <conditionalFormatting sqref="P14:P31">
    <cfRule type="expression" dxfId="1323" priority="10" stopIfTrue="1">
      <formula>$O14&lt;&gt;""</formula>
    </cfRule>
  </conditionalFormatting>
  <conditionalFormatting sqref="P31">
    <cfRule type="expression" dxfId="1322" priority="3" stopIfTrue="1">
      <formula>$O31&lt;&gt;""</formula>
    </cfRule>
  </conditionalFormatting>
  <conditionalFormatting sqref="R14:R31">
    <cfRule type="expression" dxfId="1321" priority="12" stopIfTrue="1">
      <formula>AND($K14&lt;&gt;"",OR($O14&lt;&gt;"",$P14&lt;&gt;""))</formula>
    </cfRule>
  </conditionalFormatting>
  <conditionalFormatting sqref="R31">
    <cfRule type="expression" dxfId="1320" priority="5" stopIfTrue="1">
      <formula>AND($K31&lt;&gt;"",OR($O31&lt;&gt;"",$P31&lt;&gt;""))</formula>
    </cfRule>
  </conditionalFormatting>
  <conditionalFormatting sqref="S14:S31">
    <cfRule type="expression" dxfId="1319" priority="15">
      <formula>$L14&lt;&gt;""</formula>
    </cfRule>
  </conditionalFormatting>
  <conditionalFormatting sqref="T14:T31">
    <cfRule type="expression" dxfId="1318" priority="16" stopIfTrue="1">
      <formula>$L14=""</formula>
    </cfRule>
  </conditionalFormatting>
  <dataValidations count="2">
    <dataValidation type="list" allowBlank="1" showInputMessage="1" showErrorMessage="1" sqref="B14:B31" xr:uid="{C5EF1413-8974-4D46-AAA0-F4187BC4D194}">
      <formula1>"B"</formula1>
    </dataValidation>
    <dataValidation type="list" allowBlank="1" showInputMessage="1" showErrorMessage="1" sqref="A14:A31" xr:uid="{52015B64-BE61-4633-9293-C05692783F6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IF(Zusammenfassung!F55&lt;&gt;"",Zusammenfassung!F55,Zusammenfassung!D55)</f>
        <v>IK-Teilprojekt IV - AG 5</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Zusammenfassung!$B$55</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Zusammenfassung!$C$55</f>
        <v>5</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5</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Id2M+M6dVn2uNItnSSUaNclsXfwseuCwvow5pGZLg9FHbGWV8Yi+qtHEYGEKfLb4/BR39yiNmDFoCz9bviepJw==" saltValue="nCxZN/qZpyPdilU6ruigmw==" spinCount="100000" sheet="1" objects="1" scenarios="1" formatCells="0" formatRows="0" selectLockedCells="1" autoFilter="0"/>
  <mergeCells count="1">
    <mergeCell ref="O10:P10"/>
  </mergeCells>
  <conditionalFormatting sqref="J14:U31">
    <cfRule type="expression" dxfId="1317" priority="1" stopIfTrue="1">
      <formula>AND( $A14=1, $C14="T" )</formula>
    </cfRule>
    <cfRule type="expression" dxfId="1316" priority="2" stopIfTrue="1">
      <formula>AND( $A14=4, $C14="ü" )</formula>
    </cfRule>
    <cfRule type="expression" dxfId="1315" priority="13" stopIfTrue="1">
      <formula>AND( $A14=3, $C14="ü" )</formula>
    </cfRule>
    <cfRule type="expression" dxfId="1314" priority="14" stopIfTrue="1">
      <formula>AND( $A14=2, $C14="Ü" )</formula>
    </cfRule>
  </conditionalFormatting>
  <conditionalFormatting sqref="J31:U31">
    <cfRule type="expression" dxfId="1313" priority="6" stopIfTrue="1">
      <formula>AND( $A31=1, $C31="T" )</formula>
    </cfRule>
    <cfRule type="expression" dxfId="1312" priority="7" stopIfTrue="1">
      <formula>AND( $A31=4, $C31="ü" )</formula>
    </cfRule>
    <cfRule type="expression" dxfId="1311" priority="8" stopIfTrue="1">
      <formula>AND( $A31=3, $C31="ü" )</formula>
    </cfRule>
    <cfRule type="expression" dxfId="1310" priority="9" stopIfTrue="1">
      <formula>AND( $A31=2, $C31="Ü" )</formula>
    </cfRule>
  </conditionalFormatting>
  <conditionalFormatting sqref="O14:O31">
    <cfRule type="expression" dxfId="1309" priority="11" stopIfTrue="1">
      <formula>AND($O14&lt;&gt;"",$P14&lt;&gt;"")</formula>
    </cfRule>
  </conditionalFormatting>
  <conditionalFormatting sqref="O31">
    <cfRule type="expression" dxfId="1308" priority="4" stopIfTrue="1">
      <formula>AND($O31&lt;&gt;"",$P31&lt;&gt;"")</formula>
    </cfRule>
  </conditionalFormatting>
  <conditionalFormatting sqref="P14:P31">
    <cfRule type="expression" dxfId="1307" priority="10" stopIfTrue="1">
      <formula>$O14&lt;&gt;""</formula>
    </cfRule>
  </conditionalFormatting>
  <conditionalFormatting sqref="P31">
    <cfRule type="expression" dxfId="1306" priority="3" stopIfTrue="1">
      <formula>$O31&lt;&gt;""</formula>
    </cfRule>
  </conditionalFormatting>
  <conditionalFormatting sqref="R14:R31">
    <cfRule type="expression" dxfId="1305" priority="12" stopIfTrue="1">
      <formula>AND($K14&lt;&gt;"",OR($O14&lt;&gt;"",$P14&lt;&gt;""))</formula>
    </cfRule>
  </conditionalFormatting>
  <conditionalFormatting sqref="R31">
    <cfRule type="expression" dxfId="1304" priority="5" stopIfTrue="1">
      <formula>AND($K31&lt;&gt;"",OR($O31&lt;&gt;"",$P31&lt;&gt;""))</formula>
    </cfRule>
  </conditionalFormatting>
  <conditionalFormatting sqref="S14:S31">
    <cfRule type="expression" dxfId="1303" priority="15">
      <formula>$L14&lt;&gt;""</formula>
    </cfRule>
  </conditionalFormatting>
  <conditionalFormatting sqref="T14:T31">
    <cfRule type="expression" dxfId="1302" priority="16" stopIfTrue="1">
      <formula>$L14=""</formula>
    </cfRule>
  </conditionalFormatting>
  <dataValidations count="2">
    <dataValidation type="list" allowBlank="1" showInputMessage="1" showErrorMessage="1" sqref="B14:B31" xr:uid="{EA0FBD83-AFB3-400D-A493-3D8554E11886}">
      <formula1>"B"</formula1>
    </dataValidation>
    <dataValidation type="list" allowBlank="1" showInputMessage="1" showErrorMessage="1" sqref="A14:A31" xr:uid="{7E237C49-78E8-4B06-B451-211313DC949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IF(Zusammenfassung!F56&lt;&gt;"",Zusammenfassung!F56,Zusammenfassung!D56)</f>
        <v>IK-Teilprojekt IV - AG 6</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Zusammenfassung!$B$56</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Zusammenfassung!$C$56</f>
        <v>6</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6</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FTsPgnaDqMGRK6XolZAPYXFZ0h8d3VLxG1p8EVslahF1CiK3s7zZIFexYXAJeKO8hjRVlIIb3snR1Zuz9kIvmw==" saltValue="ineJdPvWKXkIVeo3rCTm4Q==" spinCount="100000" sheet="1" objects="1" scenarios="1" formatCells="0" formatRows="0" selectLockedCells="1" autoFilter="0"/>
  <mergeCells count="1">
    <mergeCell ref="O10:P10"/>
  </mergeCells>
  <conditionalFormatting sqref="J14:U31">
    <cfRule type="expression" dxfId="1301" priority="1" stopIfTrue="1">
      <formula>AND( $A14=1, $C14="T" )</formula>
    </cfRule>
    <cfRule type="expression" dxfId="1300" priority="2" stopIfTrue="1">
      <formula>AND( $A14=4, $C14="ü" )</formula>
    </cfRule>
    <cfRule type="expression" dxfId="1299" priority="13" stopIfTrue="1">
      <formula>AND( $A14=3, $C14="ü" )</formula>
    </cfRule>
    <cfRule type="expression" dxfId="1298" priority="14" stopIfTrue="1">
      <formula>AND( $A14=2, $C14="Ü" )</formula>
    </cfRule>
  </conditionalFormatting>
  <conditionalFormatting sqref="J31:U31">
    <cfRule type="expression" dxfId="1297" priority="6" stopIfTrue="1">
      <formula>AND( $A31=1, $C31="T" )</formula>
    </cfRule>
    <cfRule type="expression" dxfId="1296" priority="7" stopIfTrue="1">
      <formula>AND( $A31=4, $C31="ü" )</formula>
    </cfRule>
    <cfRule type="expression" dxfId="1295" priority="8" stopIfTrue="1">
      <formula>AND( $A31=3, $C31="ü" )</formula>
    </cfRule>
    <cfRule type="expression" dxfId="1294" priority="9" stopIfTrue="1">
      <formula>AND( $A31=2, $C31="Ü" )</formula>
    </cfRule>
  </conditionalFormatting>
  <conditionalFormatting sqref="O14:O31">
    <cfRule type="expression" dxfId="1293" priority="11" stopIfTrue="1">
      <formula>AND($O14&lt;&gt;"",$P14&lt;&gt;"")</formula>
    </cfRule>
  </conditionalFormatting>
  <conditionalFormatting sqref="O31">
    <cfRule type="expression" dxfId="1292" priority="4" stopIfTrue="1">
      <formula>AND($O31&lt;&gt;"",$P31&lt;&gt;"")</formula>
    </cfRule>
  </conditionalFormatting>
  <conditionalFormatting sqref="P14:P31">
    <cfRule type="expression" dxfId="1291" priority="10" stopIfTrue="1">
      <formula>$O14&lt;&gt;""</formula>
    </cfRule>
  </conditionalFormatting>
  <conditionalFormatting sqref="P31">
    <cfRule type="expression" dxfId="1290" priority="3" stopIfTrue="1">
      <formula>$O31&lt;&gt;""</formula>
    </cfRule>
  </conditionalFormatting>
  <conditionalFormatting sqref="R14:R31">
    <cfRule type="expression" dxfId="1289" priority="12" stopIfTrue="1">
      <formula>AND($K14&lt;&gt;"",OR($O14&lt;&gt;"",$P14&lt;&gt;""))</formula>
    </cfRule>
  </conditionalFormatting>
  <conditionalFormatting sqref="R31">
    <cfRule type="expression" dxfId="1288" priority="5" stopIfTrue="1">
      <formula>AND($K31&lt;&gt;"",OR($O31&lt;&gt;"",$P31&lt;&gt;""))</formula>
    </cfRule>
  </conditionalFormatting>
  <conditionalFormatting sqref="S14:S31">
    <cfRule type="expression" dxfId="1287" priority="15">
      <formula>$L14&lt;&gt;""</formula>
    </cfRule>
  </conditionalFormatting>
  <conditionalFormatting sqref="T14:T31">
    <cfRule type="expression" dxfId="1286" priority="16" stopIfTrue="1">
      <formula>$L14=""</formula>
    </cfRule>
  </conditionalFormatting>
  <dataValidations count="2">
    <dataValidation type="list" allowBlank="1" showInputMessage="1" showErrorMessage="1" sqref="B14:B31" xr:uid="{D207BCDD-6E2E-4072-97C6-51EEE592DC94}">
      <formula1>"B"</formula1>
    </dataValidation>
    <dataValidation type="list" allowBlank="1" showInputMessage="1" showErrorMessage="1" sqref="A14:A31" xr:uid="{0BD72AA7-A655-4724-BC9B-15EE6F95010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IF(Zusammenfassung!F57&lt;&gt;"",Zusammenfassung!F57,Zusammenfassung!D57)</f>
        <v>IK-Teilprojekt IV - AG 7</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Zusammenfassung!$B$57</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Zusammenfassung!$C$57</f>
        <v>7</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7</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sRQFNaih4QL/6j7POOddLka1/NjdLOGB3F7elutmAnB0wZbn8sM7KQnNvtJzK2DCEnR9LkrvMCOjpx30UMOtiw==" saltValue="41cav26kAC1R6EJDC5JdJQ==" spinCount="100000" sheet="1" objects="1" scenarios="1" formatCells="0" formatRows="0" selectLockedCells="1" autoFilter="0"/>
  <mergeCells count="1">
    <mergeCell ref="O10:P10"/>
  </mergeCells>
  <conditionalFormatting sqref="J14:U31">
    <cfRule type="expression" dxfId="1285" priority="1" stopIfTrue="1">
      <formula>AND( $A14=1, $C14="T" )</formula>
    </cfRule>
    <cfRule type="expression" dxfId="1284" priority="2" stopIfTrue="1">
      <formula>AND( $A14=4, $C14="ü" )</formula>
    </cfRule>
    <cfRule type="expression" dxfId="1283" priority="13" stopIfTrue="1">
      <formula>AND( $A14=3, $C14="ü" )</formula>
    </cfRule>
    <cfRule type="expression" dxfId="1282" priority="14" stopIfTrue="1">
      <formula>AND( $A14=2, $C14="Ü" )</formula>
    </cfRule>
  </conditionalFormatting>
  <conditionalFormatting sqref="J31:U31">
    <cfRule type="expression" dxfId="1281" priority="6" stopIfTrue="1">
      <formula>AND( $A31=1, $C31="T" )</formula>
    </cfRule>
    <cfRule type="expression" dxfId="1280" priority="7" stopIfTrue="1">
      <formula>AND( $A31=4, $C31="ü" )</formula>
    </cfRule>
    <cfRule type="expression" dxfId="1279" priority="8" stopIfTrue="1">
      <formula>AND( $A31=3, $C31="ü" )</formula>
    </cfRule>
    <cfRule type="expression" dxfId="1278" priority="9" stopIfTrue="1">
      <formula>AND( $A31=2, $C31="Ü" )</formula>
    </cfRule>
  </conditionalFormatting>
  <conditionalFormatting sqref="O14:O31">
    <cfRule type="expression" dxfId="1277" priority="11" stopIfTrue="1">
      <formula>AND($O14&lt;&gt;"",$P14&lt;&gt;"")</formula>
    </cfRule>
  </conditionalFormatting>
  <conditionalFormatting sqref="O31">
    <cfRule type="expression" dxfId="1276" priority="4" stopIfTrue="1">
      <formula>AND($O31&lt;&gt;"",$P31&lt;&gt;"")</formula>
    </cfRule>
  </conditionalFormatting>
  <conditionalFormatting sqref="P14:P31">
    <cfRule type="expression" dxfId="1275" priority="10" stopIfTrue="1">
      <formula>$O14&lt;&gt;""</formula>
    </cfRule>
  </conditionalFormatting>
  <conditionalFormatting sqref="P31">
    <cfRule type="expression" dxfId="1274" priority="3" stopIfTrue="1">
      <formula>$O31&lt;&gt;""</formula>
    </cfRule>
  </conditionalFormatting>
  <conditionalFormatting sqref="R14:R31">
    <cfRule type="expression" dxfId="1273" priority="12" stopIfTrue="1">
      <formula>AND($K14&lt;&gt;"",OR($O14&lt;&gt;"",$P14&lt;&gt;""))</formula>
    </cfRule>
  </conditionalFormatting>
  <conditionalFormatting sqref="R31">
    <cfRule type="expression" dxfId="1272" priority="5" stopIfTrue="1">
      <formula>AND($K31&lt;&gt;"",OR($O31&lt;&gt;"",$P31&lt;&gt;""))</formula>
    </cfRule>
  </conditionalFormatting>
  <conditionalFormatting sqref="S14:S31">
    <cfRule type="expression" dxfId="1271" priority="15">
      <formula>$L14&lt;&gt;""</formula>
    </cfRule>
  </conditionalFormatting>
  <conditionalFormatting sqref="T14:T31">
    <cfRule type="expression" dxfId="1270" priority="16" stopIfTrue="1">
      <formula>$L14=""</formula>
    </cfRule>
  </conditionalFormatting>
  <dataValidations count="2">
    <dataValidation type="list" allowBlank="1" showInputMessage="1" showErrorMessage="1" sqref="B14:B31" xr:uid="{BBD3FB38-5FCC-42FF-AAC8-9C73351BA44B}">
      <formula1>"B"</formula1>
    </dataValidation>
    <dataValidation type="list" allowBlank="1" showInputMessage="1" showErrorMessage="1" sqref="A14:A31" xr:uid="{711BE509-DA06-4384-8052-E1ED37E064C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IF(Zusammenfassung!F58&lt;&gt;"",Zusammenfassung!F58,Zusammenfassung!D58)</f>
        <v>IK-Teilprojekt IV - AG 8</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Zusammenfassung!$B$58</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Zusammenfassung!$C$58</f>
        <v>8</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8</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A3mKzo4pJ+S/swei9YazOog/joVckJZnzdBsZGqXtmNt1AvrauOQNp4qNjhxgjiusCcIoj4Jzc3DdwQfXYzX5A==" saltValue="ZzNBRk3JTx9fJGCiPWfYJg==" spinCount="100000" sheet="1" objects="1" scenarios="1" formatCells="0" formatRows="0" selectLockedCells="1" autoFilter="0"/>
  <mergeCells count="1">
    <mergeCell ref="O10:P10"/>
  </mergeCells>
  <conditionalFormatting sqref="J14:U31">
    <cfRule type="expression" dxfId="1269" priority="1" stopIfTrue="1">
      <formula>AND( $A14=1, $C14="T" )</formula>
    </cfRule>
    <cfRule type="expression" dxfId="1268" priority="2" stopIfTrue="1">
      <formula>AND( $A14=4, $C14="ü" )</formula>
    </cfRule>
    <cfRule type="expression" dxfId="1267" priority="13" stopIfTrue="1">
      <formula>AND( $A14=3, $C14="ü" )</formula>
    </cfRule>
    <cfRule type="expression" dxfId="1266" priority="14" stopIfTrue="1">
      <formula>AND( $A14=2, $C14="Ü" )</formula>
    </cfRule>
  </conditionalFormatting>
  <conditionalFormatting sqref="J31:U31">
    <cfRule type="expression" dxfId="1265" priority="6" stopIfTrue="1">
      <formula>AND( $A31=1, $C31="T" )</formula>
    </cfRule>
    <cfRule type="expression" dxfId="1264" priority="7" stopIfTrue="1">
      <formula>AND( $A31=4, $C31="ü" )</formula>
    </cfRule>
    <cfRule type="expression" dxfId="1263" priority="8" stopIfTrue="1">
      <formula>AND( $A31=3, $C31="ü" )</formula>
    </cfRule>
    <cfRule type="expression" dxfId="1262" priority="9" stopIfTrue="1">
      <formula>AND( $A31=2, $C31="Ü" )</formula>
    </cfRule>
  </conditionalFormatting>
  <conditionalFormatting sqref="O14:O31">
    <cfRule type="expression" dxfId="1261" priority="11" stopIfTrue="1">
      <formula>AND($O14&lt;&gt;"",$P14&lt;&gt;"")</formula>
    </cfRule>
  </conditionalFormatting>
  <conditionalFormatting sqref="O31">
    <cfRule type="expression" dxfId="1260" priority="4" stopIfTrue="1">
      <formula>AND($O31&lt;&gt;"",$P31&lt;&gt;"")</formula>
    </cfRule>
  </conditionalFormatting>
  <conditionalFormatting sqref="P14:P31">
    <cfRule type="expression" dxfId="1259" priority="10" stopIfTrue="1">
      <formula>$O14&lt;&gt;""</formula>
    </cfRule>
  </conditionalFormatting>
  <conditionalFormatting sqref="P31">
    <cfRule type="expression" dxfId="1258" priority="3" stopIfTrue="1">
      <formula>$O31&lt;&gt;""</formula>
    </cfRule>
  </conditionalFormatting>
  <conditionalFormatting sqref="R14:R31">
    <cfRule type="expression" dxfId="1257" priority="12" stopIfTrue="1">
      <formula>AND($K14&lt;&gt;"",OR($O14&lt;&gt;"",$P14&lt;&gt;""))</formula>
    </cfRule>
  </conditionalFormatting>
  <conditionalFormatting sqref="R31">
    <cfRule type="expression" dxfId="1256" priority="5" stopIfTrue="1">
      <formula>AND($K31&lt;&gt;"",OR($O31&lt;&gt;"",$P31&lt;&gt;""))</formula>
    </cfRule>
  </conditionalFormatting>
  <conditionalFormatting sqref="S14:S31">
    <cfRule type="expression" dxfId="1255" priority="15">
      <formula>$L14&lt;&gt;""</formula>
    </cfRule>
  </conditionalFormatting>
  <conditionalFormatting sqref="T14:T31">
    <cfRule type="expression" dxfId="1254" priority="16" stopIfTrue="1">
      <formula>$L14=""</formula>
    </cfRule>
  </conditionalFormatting>
  <dataValidations count="2">
    <dataValidation type="list" allowBlank="1" showInputMessage="1" showErrorMessage="1" sqref="B14:B31" xr:uid="{5128DE9A-D2AF-4E7E-A444-7A8D2B0684A2}">
      <formula1>"B"</formula1>
    </dataValidation>
    <dataValidation type="list" allowBlank="1" showInputMessage="1" showErrorMessage="1" sqref="A14:A31" xr:uid="{C89B7172-C3EE-493D-9939-5831FBF32CA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IF(Zusammenfassung!F59&lt;&gt;"",Zusammenfassung!F59,Zusammenfassung!D59)</f>
        <v>IK-Teilprojekt IV - AG 9</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Zusammenfassung!$B$59</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Zusammenfassung!$C$59</f>
        <v>9</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9</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abogMeD5tsgpoN9ueWielkYde8TZHK3RGx//1u54ZUsOhHHG32vnKzSqfn/GsOw+p9TPnX8GwJTz59tMkDk8aw==" saltValue="5H/heCgnQp8F7vibPCqH+w==" spinCount="100000" sheet="1" objects="1" scenarios="1" formatCells="0" formatRows="0" selectLockedCells="1" autoFilter="0"/>
  <mergeCells count="1">
    <mergeCell ref="O10:P10"/>
  </mergeCells>
  <conditionalFormatting sqref="J14:U31">
    <cfRule type="expression" dxfId="1253" priority="1" stopIfTrue="1">
      <formula>AND( $A14=1, $C14="T" )</formula>
    </cfRule>
    <cfRule type="expression" dxfId="1252" priority="2" stopIfTrue="1">
      <formula>AND( $A14=4, $C14="ü" )</formula>
    </cfRule>
    <cfRule type="expression" dxfId="1251" priority="13" stopIfTrue="1">
      <formula>AND( $A14=3, $C14="ü" )</formula>
    </cfRule>
    <cfRule type="expression" dxfId="1250" priority="14" stopIfTrue="1">
      <formula>AND( $A14=2, $C14="Ü" )</formula>
    </cfRule>
  </conditionalFormatting>
  <conditionalFormatting sqref="J31:U31">
    <cfRule type="expression" dxfId="1249" priority="6" stopIfTrue="1">
      <formula>AND( $A31=1, $C31="T" )</formula>
    </cfRule>
    <cfRule type="expression" dxfId="1248" priority="7" stopIfTrue="1">
      <formula>AND( $A31=4, $C31="ü" )</formula>
    </cfRule>
    <cfRule type="expression" dxfId="1247" priority="8" stopIfTrue="1">
      <formula>AND( $A31=3, $C31="ü" )</formula>
    </cfRule>
    <cfRule type="expression" dxfId="1246" priority="9" stopIfTrue="1">
      <formula>AND( $A31=2, $C31="Ü" )</formula>
    </cfRule>
  </conditionalFormatting>
  <conditionalFormatting sqref="O14:O31">
    <cfRule type="expression" dxfId="1245" priority="11" stopIfTrue="1">
      <formula>AND($O14&lt;&gt;"",$P14&lt;&gt;"")</formula>
    </cfRule>
  </conditionalFormatting>
  <conditionalFormatting sqref="O31">
    <cfRule type="expression" dxfId="1244" priority="4" stopIfTrue="1">
      <formula>AND($O31&lt;&gt;"",$P31&lt;&gt;"")</formula>
    </cfRule>
  </conditionalFormatting>
  <conditionalFormatting sqref="P14:P31">
    <cfRule type="expression" dxfId="1243" priority="10" stopIfTrue="1">
      <formula>$O14&lt;&gt;""</formula>
    </cfRule>
  </conditionalFormatting>
  <conditionalFormatting sqref="P31">
    <cfRule type="expression" dxfId="1242" priority="3" stopIfTrue="1">
      <formula>$O31&lt;&gt;""</formula>
    </cfRule>
  </conditionalFormatting>
  <conditionalFormatting sqref="R14:R31">
    <cfRule type="expression" dxfId="1241" priority="12" stopIfTrue="1">
      <formula>AND($K14&lt;&gt;"",OR($O14&lt;&gt;"",$P14&lt;&gt;""))</formula>
    </cfRule>
  </conditionalFormatting>
  <conditionalFormatting sqref="R31">
    <cfRule type="expression" dxfId="1240" priority="5" stopIfTrue="1">
      <formula>AND($K31&lt;&gt;"",OR($O31&lt;&gt;"",$P31&lt;&gt;""))</formula>
    </cfRule>
  </conditionalFormatting>
  <conditionalFormatting sqref="S14:S31">
    <cfRule type="expression" dxfId="1239" priority="15">
      <formula>$L14&lt;&gt;""</formula>
    </cfRule>
  </conditionalFormatting>
  <conditionalFormatting sqref="T14:T31">
    <cfRule type="expression" dxfId="1238" priority="16" stopIfTrue="1">
      <formula>$L14=""</formula>
    </cfRule>
  </conditionalFormatting>
  <dataValidations count="2">
    <dataValidation type="list" allowBlank="1" showInputMessage="1" showErrorMessage="1" sqref="B14:B31" xr:uid="{8ACE5485-6AE0-4EE1-AD5A-0D59F45799F3}">
      <formula1>"B"</formula1>
    </dataValidation>
    <dataValidation type="list" allowBlank="1" showInputMessage="1" showErrorMessage="1" sqref="A14:A31" xr:uid="{1FD79DE8-F398-4843-B398-525FB27589B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H50"/>
  <sheetViews>
    <sheetView zoomScale="85" zoomScaleNormal="85" workbookViewId="0">
      <selection activeCell="B33" sqref="B33"/>
    </sheetView>
  </sheetViews>
  <sheetFormatPr baseColWidth="10" defaultColWidth="11.42578125" defaultRowHeight="15" x14ac:dyDescent="0.2"/>
  <cols>
    <col min="1" max="2" width="35.42578125" style="177" customWidth="1"/>
    <col min="3" max="8" width="30.7109375" style="177" customWidth="1"/>
    <col min="9" max="16384" width="11.42578125" style="177"/>
  </cols>
  <sheetData>
    <row r="1" spans="1:8" ht="16.5" thickBot="1" x14ac:dyDescent="0.3">
      <c r="A1" s="173"/>
      <c r="B1" s="174" t="s">
        <v>2</v>
      </c>
      <c r="C1" s="175" t="s">
        <v>3</v>
      </c>
      <c r="D1" s="176" t="s">
        <v>4</v>
      </c>
      <c r="E1" s="176" t="s">
        <v>5</v>
      </c>
      <c r="F1" s="176" t="s">
        <v>6</v>
      </c>
      <c r="G1" s="176" t="s">
        <v>7</v>
      </c>
      <c r="H1" s="176" t="s">
        <v>8</v>
      </c>
    </row>
    <row r="2" spans="1:8" ht="16.5" thickBot="1" x14ac:dyDescent="0.3">
      <c r="A2" s="178" t="s">
        <v>9</v>
      </c>
      <c r="B2" s="179" t="str">
        <f>INDEX(C1:H2,1,MATCH("X",C2:H2,0))</f>
        <v>Deutsch</v>
      </c>
      <c r="C2" s="169" t="s">
        <v>10</v>
      </c>
      <c r="D2" s="170"/>
      <c r="E2" s="170"/>
      <c r="F2" s="170"/>
      <c r="G2" s="170"/>
      <c r="H2" s="171"/>
    </row>
    <row r="3" spans="1:8" ht="5.0999999999999996" customHeight="1" x14ac:dyDescent="0.25">
      <c r="A3" s="180"/>
      <c r="B3" s="181"/>
      <c r="C3" s="182"/>
      <c r="D3" s="183"/>
      <c r="E3" s="183"/>
      <c r="F3" s="183"/>
      <c r="G3" s="183"/>
      <c r="H3" s="184"/>
    </row>
    <row r="4" spans="1:8" ht="15.75" x14ac:dyDescent="0.25">
      <c r="A4" s="185" t="s">
        <v>11</v>
      </c>
      <c r="B4" s="186"/>
      <c r="C4" s="187"/>
      <c r="D4" s="188"/>
      <c r="E4" s="188"/>
      <c r="F4" s="188"/>
      <c r="G4" s="188"/>
      <c r="H4" s="189"/>
    </row>
    <row r="5" spans="1:8" ht="5.0999999999999996" customHeight="1" x14ac:dyDescent="0.25">
      <c r="A5" s="190"/>
      <c r="B5" s="191"/>
      <c r="C5" s="175"/>
      <c r="D5" s="176"/>
      <c r="E5" s="176"/>
      <c r="F5" s="176"/>
      <c r="G5" s="176"/>
      <c r="H5" s="192"/>
    </row>
    <row r="6" spans="1:8" ht="15.75" x14ac:dyDescent="0.25">
      <c r="A6" s="185" t="s">
        <v>12</v>
      </c>
      <c r="B6" s="186" t="str">
        <f>HLOOKUP($B$2,$C:$H,ROW($B6),FALSE)</f>
        <v>Leistungsverzeichnis</v>
      </c>
      <c r="C6" s="187" t="s">
        <v>12</v>
      </c>
      <c r="D6" s="188" t="s">
        <v>13</v>
      </c>
      <c r="E6" s="188" t="s">
        <v>14</v>
      </c>
      <c r="F6" s="194" t="s">
        <v>15</v>
      </c>
      <c r="G6" s="188" t="s">
        <v>16</v>
      </c>
      <c r="H6" s="172" t="s">
        <v>17</v>
      </c>
    </row>
    <row r="7" spans="1:8" ht="15.75" x14ac:dyDescent="0.25">
      <c r="A7" s="185" t="s">
        <v>18</v>
      </c>
      <c r="B7" s="186" t="str">
        <f t="shared" ref="B7:B50" si="0">HLOOKUP($B$2,$C:$H,ROW($B7),FALSE)</f>
        <v>Kunde</v>
      </c>
      <c r="C7" s="187" t="s">
        <v>18</v>
      </c>
      <c r="D7" s="188" t="s">
        <v>19</v>
      </c>
      <c r="E7" s="188" t="s">
        <v>20</v>
      </c>
      <c r="F7" s="194" t="s">
        <v>21</v>
      </c>
      <c r="G7" s="188" t="s">
        <v>22</v>
      </c>
      <c r="H7" s="172" t="s">
        <v>17</v>
      </c>
    </row>
    <row r="8" spans="1:8" ht="15.75" x14ac:dyDescent="0.25">
      <c r="A8" s="185" t="s">
        <v>23</v>
      </c>
      <c r="B8" s="186" t="str">
        <f t="shared" si="0"/>
        <v>Vorhaben</v>
      </c>
      <c r="C8" s="187" t="s">
        <v>23</v>
      </c>
      <c r="D8" s="188" t="s">
        <v>24</v>
      </c>
      <c r="E8" s="188" t="s">
        <v>25</v>
      </c>
      <c r="F8" s="194" t="s">
        <v>26</v>
      </c>
      <c r="G8" s="188" t="s">
        <v>27</v>
      </c>
      <c r="H8" s="172" t="s">
        <v>17</v>
      </c>
    </row>
    <row r="9" spans="1:8" ht="15.75" x14ac:dyDescent="0.25">
      <c r="A9" s="185" t="s">
        <v>28</v>
      </c>
      <c r="B9" s="186" t="str">
        <f t="shared" si="0"/>
        <v>Dokument</v>
      </c>
      <c r="C9" s="187" t="s">
        <v>28</v>
      </c>
      <c r="D9" s="188" t="s">
        <v>29</v>
      </c>
      <c r="E9" s="188" t="s">
        <v>29</v>
      </c>
      <c r="F9" s="194" t="s">
        <v>30</v>
      </c>
      <c r="G9" s="188" t="s">
        <v>28</v>
      </c>
      <c r="H9" s="172" t="s">
        <v>17</v>
      </c>
    </row>
    <row r="10" spans="1:8" ht="15.75" x14ac:dyDescent="0.25">
      <c r="A10" s="185" t="s">
        <v>31</v>
      </c>
      <c r="B10" s="186" t="str">
        <f t="shared" si="0"/>
        <v>Teil</v>
      </c>
      <c r="C10" s="187" t="s">
        <v>31</v>
      </c>
      <c r="D10" s="188" t="s">
        <v>32</v>
      </c>
      <c r="E10" s="188" t="s">
        <v>33</v>
      </c>
      <c r="F10" s="194" t="s">
        <v>34</v>
      </c>
      <c r="G10" s="188" t="s">
        <v>35</v>
      </c>
      <c r="H10" s="172" t="s">
        <v>17</v>
      </c>
    </row>
    <row r="11" spans="1:8" ht="15.75" x14ac:dyDescent="0.25">
      <c r="A11" s="185" t="s">
        <v>36</v>
      </c>
      <c r="B11" s="186" t="str">
        <f t="shared" si="0"/>
        <v>Deckblatt</v>
      </c>
      <c r="C11" s="187" t="s">
        <v>36</v>
      </c>
      <c r="D11" s="188" t="s">
        <v>37</v>
      </c>
      <c r="E11" s="188" t="s">
        <v>38</v>
      </c>
      <c r="F11" s="194" t="s">
        <v>39</v>
      </c>
      <c r="G11" s="188" t="s">
        <v>40</v>
      </c>
      <c r="H11" s="172" t="s">
        <v>17</v>
      </c>
    </row>
    <row r="12" spans="1:8" ht="15.75" x14ac:dyDescent="0.25">
      <c r="A12" s="185" t="s">
        <v>41</v>
      </c>
      <c r="B12" s="186" t="str">
        <f t="shared" si="0"/>
        <v>Name</v>
      </c>
      <c r="C12" s="187" t="s">
        <v>41</v>
      </c>
      <c r="D12" s="188" t="s">
        <v>41</v>
      </c>
      <c r="E12" s="188" t="s">
        <v>42</v>
      </c>
      <c r="F12" s="194" t="s">
        <v>43</v>
      </c>
      <c r="G12" s="188" t="s">
        <v>44</v>
      </c>
      <c r="H12" s="172" t="s">
        <v>17</v>
      </c>
    </row>
    <row r="13" spans="1:8" ht="15.75" x14ac:dyDescent="0.25">
      <c r="A13" s="185" t="s">
        <v>45</v>
      </c>
      <c r="B13" s="186" t="str">
        <f t="shared" si="0"/>
        <v>Bieter</v>
      </c>
      <c r="C13" s="187" t="s">
        <v>45</v>
      </c>
      <c r="D13" s="188" t="s">
        <v>46</v>
      </c>
      <c r="E13" s="188" t="s">
        <v>47</v>
      </c>
      <c r="F13" s="194" t="s">
        <v>48</v>
      </c>
      <c r="G13" s="188" t="s">
        <v>49</v>
      </c>
      <c r="H13" s="172" t="s">
        <v>17</v>
      </c>
    </row>
    <row r="14" spans="1:8" ht="15.75" x14ac:dyDescent="0.25">
      <c r="A14" s="185" t="s">
        <v>50</v>
      </c>
      <c r="B14" s="186" t="str">
        <f t="shared" si="0"/>
        <v>Firma</v>
      </c>
      <c r="C14" s="187" t="s">
        <v>50</v>
      </c>
      <c r="D14" s="188" t="s">
        <v>51</v>
      </c>
      <c r="E14" s="188" t="s">
        <v>52</v>
      </c>
      <c r="F14" s="194" t="s">
        <v>53</v>
      </c>
      <c r="G14" s="188" t="s">
        <v>50</v>
      </c>
      <c r="H14" s="172" t="s">
        <v>17</v>
      </c>
    </row>
    <row r="15" spans="1:8" ht="15.75" x14ac:dyDescent="0.25">
      <c r="A15" s="185" t="s">
        <v>54</v>
      </c>
      <c r="B15" s="186" t="str">
        <f t="shared" si="0"/>
        <v>Adresse</v>
      </c>
      <c r="C15" s="187" t="s">
        <v>54</v>
      </c>
      <c r="D15" s="188" t="s">
        <v>55</v>
      </c>
      <c r="E15" s="188" t="s">
        <v>54</v>
      </c>
      <c r="F15" s="194" t="s">
        <v>56</v>
      </c>
      <c r="G15" s="188" t="s">
        <v>57</v>
      </c>
      <c r="H15" s="172" t="s">
        <v>17</v>
      </c>
    </row>
    <row r="16" spans="1:8" ht="15.75" x14ac:dyDescent="0.25">
      <c r="A16" s="185" t="s">
        <v>58</v>
      </c>
      <c r="B16" s="186" t="str">
        <f t="shared" si="0"/>
        <v>Auftraggeber</v>
      </c>
      <c r="C16" s="185" t="s">
        <v>58</v>
      </c>
      <c r="D16" s="188" t="s">
        <v>59</v>
      </c>
      <c r="E16" s="188" t="s">
        <v>60</v>
      </c>
      <c r="F16" s="194" t="s">
        <v>61</v>
      </c>
      <c r="G16" s="188" t="s">
        <v>62</v>
      </c>
      <c r="H16" s="172" t="s">
        <v>17</v>
      </c>
    </row>
    <row r="17" spans="1:8" ht="15.75" x14ac:dyDescent="0.25">
      <c r="A17" s="185" t="s">
        <v>63</v>
      </c>
      <c r="B17" s="186" t="str">
        <f t="shared" si="0"/>
        <v>Netto</v>
      </c>
      <c r="C17" s="187" t="s">
        <v>63</v>
      </c>
      <c r="D17" s="188" t="s">
        <v>64</v>
      </c>
      <c r="E17" s="188" t="s">
        <v>64</v>
      </c>
      <c r="F17" s="194" t="s">
        <v>63</v>
      </c>
      <c r="G17" s="188" t="s">
        <v>63</v>
      </c>
      <c r="H17" s="172" t="s">
        <v>17</v>
      </c>
    </row>
    <row r="18" spans="1:8" ht="15.75" x14ac:dyDescent="0.25">
      <c r="A18" s="185" t="s">
        <v>65</v>
      </c>
      <c r="B18" s="186" t="str">
        <f t="shared" si="0"/>
        <v>Brutto</v>
      </c>
      <c r="C18" s="187" t="s">
        <v>65</v>
      </c>
      <c r="D18" s="188" t="s">
        <v>66</v>
      </c>
      <c r="E18" s="188" t="s">
        <v>67</v>
      </c>
      <c r="F18" s="194" t="s">
        <v>65</v>
      </c>
      <c r="G18" s="188" t="s">
        <v>68</v>
      </c>
      <c r="H18" s="172" t="s">
        <v>17</v>
      </c>
    </row>
    <row r="19" spans="1:8" ht="15.75" x14ac:dyDescent="0.25">
      <c r="A19" s="185" t="s">
        <v>69</v>
      </c>
      <c r="B19" s="186" t="str">
        <f t="shared" si="0"/>
        <v>Kosten</v>
      </c>
      <c r="C19" s="187" t="s">
        <v>69</v>
      </c>
      <c r="D19" s="188" t="s">
        <v>70</v>
      </c>
      <c r="E19" s="188" t="s">
        <v>71</v>
      </c>
      <c r="F19" s="194" t="s">
        <v>72</v>
      </c>
      <c r="G19" s="188" t="s">
        <v>73</v>
      </c>
      <c r="H19" s="172" t="s">
        <v>17</v>
      </c>
    </row>
    <row r="20" spans="1:8" ht="15.75" x14ac:dyDescent="0.25">
      <c r="A20" s="185" t="s">
        <v>74</v>
      </c>
      <c r="B20" s="186" t="str">
        <f t="shared" si="0"/>
        <v>Investitionskosten</v>
      </c>
      <c r="C20" s="187" t="s">
        <v>74</v>
      </c>
      <c r="D20" s="188" t="s">
        <v>75</v>
      </c>
      <c r="E20" s="188" t="s">
        <v>76</v>
      </c>
      <c r="F20" s="194" t="s">
        <v>77</v>
      </c>
      <c r="G20" s="188" t="s">
        <v>78</v>
      </c>
      <c r="H20" s="172" t="s">
        <v>17</v>
      </c>
    </row>
    <row r="21" spans="1:8" ht="15.75" x14ac:dyDescent="0.25">
      <c r="A21" s="185" t="s">
        <v>79</v>
      </c>
      <c r="B21" s="186" t="str">
        <f t="shared" si="0"/>
        <v>Betriebskosten</v>
      </c>
      <c r="C21" s="187" t="s">
        <v>79</v>
      </c>
      <c r="D21" s="188" t="s">
        <v>80</v>
      </c>
      <c r="E21" s="188" t="s">
        <v>81</v>
      </c>
      <c r="F21" s="194" t="s">
        <v>82</v>
      </c>
      <c r="G21" s="188" t="s">
        <v>83</v>
      </c>
      <c r="H21" s="172" t="s">
        <v>17</v>
      </c>
    </row>
    <row r="22" spans="1:8" ht="15.75" x14ac:dyDescent="0.25">
      <c r="A22" s="185" t="s">
        <v>84</v>
      </c>
      <c r="B22" s="186" t="str">
        <f t="shared" si="0"/>
        <v>Gesamtkosten</v>
      </c>
      <c r="C22" s="187" t="s">
        <v>84</v>
      </c>
      <c r="D22" s="188" t="s">
        <v>85</v>
      </c>
      <c r="E22" s="188" t="s">
        <v>86</v>
      </c>
      <c r="F22" s="194" t="s">
        <v>87</v>
      </c>
      <c r="G22" s="188" t="s">
        <v>88</v>
      </c>
      <c r="H22" s="172" t="s">
        <v>17</v>
      </c>
    </row>
    <row r="23" spans="1:8" ht="15.75" x14ac:dyDescent="0.25">
      <c r="A23" s="185" t="s">
        <v>89</v>
      </c>
      <c r="B23" s="186" t="str">
        <f t="shared" si="0"/>
        <v>Zusammenfassung</v>
      </c>
      <c r="C23" s="187" t="s">
        <v>89</v>
      </c>
      <c r="D23" s="188" t="s">
        <v>90</v>
      </c>
      <c r="E23" s="188" t="s">
        <v>91</v>
      </c>
      <c r="F23" s="194" t="s">
        <v>92</v>
      </c>
      <c r="G23" s="188" t="s">
        <v>93</v>
      </c>
      <c r="H23" s="172" t="s">
        <v>17</v>
      </c>
    </row>
    <row r="24" spans="1:8" ht="15.75" x14ac:dyDescent="0.25">
      <c r="A24" s="185" t="s">
        <v>94</v>
      </c>
      <c r="B24" s="186" t="str">
        <f t="shared" si="0"/>
        <v>Summe</v>
      </c>
      <c r="C24" s="187" t="s">
        <v>94</v>
      </c>
      <c r="D24" s="188" t="s">
        <v>95</v>
      </c>
      <c r="E24" s="188" t="s">
        <v>95</v>
      </c>
      <c r="F24" s="194" t="s">
        <v>96</v>
      </c>
      <c r="G24" s="188" t="s">
        <v>97</v>
      </c>
      <c r="H24" s="172" t="s">
        <v>17</v>
      </c>
    </row>
    <row r="25" spans="1:8" ht="15.75" x14ac:dyDescent="0.25">
      <c r="A25" s="185" t="s">
        <v>98</v>
      </c>
      <c r="B25" s="186" t="str">
        <f t="shared" si="0"/>
        <v>Teilprojekt</v>
      </c>
      <c r="C25" s="187" t="s">
        <v>98</v>
      </c>
      <c r="D25" s="188" t="s">
        <v>99</v>
      </c>
      <c r="E25" s="188" t="s">
        <v>100</v>
      </c>
      <c r="F25" s="194" t="s">
        <v>101</v>
      </c>
      <c r="G25" s="188" t="s">
        <v>102</v>
      </c>
      <c r="H25" s="172" t="s">
        <v>17</v>
      </c>
    </row>
    <row r="26" spans="1:8" ht="15.75" x14ac:dyDescent="0.25">
      <c r="A26" s="185" t="s">
        <v>103</v>
      </c>
      <c r="B26" s="186" t="str">
        <f t="shared" si="0"/>
        <v>Generische Bezeichnung</v>
      </c>
      <c r="C26" s="187" t="s">
        <v>103</v>
      </c>
      <c r="D26" s="188" t="s">
        <v>104</v>
      </c>
      <c r="E26" s="188" t="s">
        <v>105</v>
      </c>
      <c r="F26" s="194" t="s">
        <v>106</v>
      </c>
      <c r="G26" s="188" t="s">
        <v>107</v>
      </c>
      <c r="H26" s="172" t="s">
        <v>17</v>
      </c>
    </row>
    <row r="27" spans="1:8" ht="15.75" x14ac:dyDescent="0.25">
      <c r="A27" s="185" t="s">
        <v>108</v>
      </c>
      <c r="B27" s="186" t="str">
        <f t="shared" si="0"/>
        <v>Spezifische Bezeichnung</v>
      </c>
      <c r="C27" s="187" t="s">
        <v>108</v>
      </c>
      <c r="D27" s="188" t="s">
        <v>109</v>
      </c>
      <c r="E27" s="188" t="s">
        <v>110</v>
      </c>
      <c r="F27" s="194" t="s">
        <v>111</v>
      </c>
      <c r="G27" s="188" t="s">
        <v>112</v>
      </c>
      <c r="H27" s="172" t="s">
        <v>17</v>
      </c>
    </row>
    <row r="28" spans="1:8" ht="15.75" x14ac:dyDescent="0.25">
      <c r="A28" s="185" t="s">
        <v>113</v>
      </c>
      <c r="B28" s="186" t="str">
        <f t="shared" si="0"/>
        <v>Position</v>
      </c>
      <c r="C28" s="187" t="s">
        <v>114</v>
      </c>
      <c r="D28" s="188" t="s">
        <v>115</v>
      </c>
      <c r="E28" s="188" t="s">
        <v>116</v>
      </c>
      <c r="F28" s="194" t="s">
        <v>117</v>
      </c>
      <c r="G28" s="188" t="s">
        <v>118</v>
      </c>
      <c r="H28" s="172" t="s">
        <v>17</v>
      </c>
    </row>
    <row r="29" spans="1:8" ht="15.75" x14ac:dyDescent="0.25">
      <c r="A29" s="185" t="s">
        <v>119</v>
      </c>
      <c r="B29" s="186" t="str">
        <f t="shared" si="0"/>
        <v>Festposition</v>
      </c>
      <c r="C29" s="187" t="s">
        <v>119</v>
      </c>
      <c r="D29" s="188" t="s">
        <v>120</v>
      </c>
      <c r="E29" s="188" t="s">
        <v>121</v>
      </c>
      <c r="F29" s="194" t="s">
        <v>122</v>
      </c>
      <c r="G29" s="188" t="s">
        <v>123</v>
      </c>
      <c r="H29" s="172" t="s">
        <v>17</v>
      </c>
    </row>
    <row r="30" spans="1:8" ht="15.75" x14ac:dyDescent="0.25">
      <c r="A30" s="185" t="s">
        <v>124</v>
      </c>
      <c r="B30" s="186" t="str">
        <f t="shared" si="0"/>
        <v>Festpositionen</v>
      </c>
      <c r="C30" s="187" t="s">
        <v>124</v>
      </c>
      <c r="D30" s="188" t="s">
        <v>125</v>
      </c>
      <c r="E30" s="188" t="s">
        <v>126</v>
      </c>
      <c r="F30" s="194" t="s">
        <v>127</v>
      </c>
      <c r="G30" s="188" t="s">
        <v>128</v>
      </c>
      <c r="H30" s="172" t="s">
        <v>17</v>
      </c>
    </row>
    <row r="31" spans="1:8" ht="15.75" x14ac:dyDescent="0.25">
      <c r="A31" s="185" t="s">
        <v>129</v>
      </c>
      <c r="B31" s="186" t="str">
        <f t="shared" si="0"/>
        <v>Option</v>
      </c>
      <c r="C31" s="187" t="s">
        <v>129</v>
      </c>
      <c r="D31" s="188" t="s">
        <v>130</v>
      </c>
      <c r="E31" s="188" t="s">
        <v>131</v>
      </c>
      <c r="F31" s="194" t="s">
        <v>132</v>
      </c>
      <c r="G31" s="188" t="s">
        <v>133</v>
      </c>
      <c r="H31" s="172" t="s">
        <v>17</v>
      </c>
    </row>
    <row r="32" spans="1:8" ht="15.75" x14ac:dyDescent="0.25">
      <c r="A32" s="185" t="s">
        <v>134</v>
      </c>
      <c r="B32" s="186" t="str">
        <f t="shared" si="0"/>
        <v>Optionen</v>
      </c>
      <c r="C32" s="187" t="s">
        <v>134</v>
      </c>
      <c r="D32" s="188" t="s">
        <v>135</v>
      </c>
      <c r="E32" s="188" t="s">
        <v>136</v>
      </c>
      <c r="F32" s="194" t="s">
        <v>137</v>
      </c>
      <c r="G32" s="188" t="s">
        <v>138</v>
      </c>
      <c r="H32" s="172" t="s">
        <v>17</v>
      </c>
    </row>
    <row r="33" spans="1:8" ht="15.75" x14ac:dyDescent="0.25">
      <c r="A33" s="185" t="s">
        <v>139</v>
      </c>
      <c r="B33" s="186" t="str">
        <f t="shared" si="0"/>
        <v>IK</v>
      </c>
      <c r="C33" s="187" t="s">
        <v>140</v>
      </c>
      <c r="D33" s="188" t="s">
        <v>141</v>
      </c>
      <c r="E33" s="188" t="s">
        <v>142</v>
      </c>
      <c r="F33" s="194" t="s">
        <v>143</v>
      </c>
      <c r="G33" s="188" t="s">
        <v>144</v>
      </c>
      <c r="H33" s="172" t="s">
        <v>17</v>
      </c>
    </row>
    <row r="34" spans="1:8" ht="15.75" x14ac:dyDescent="0.25">
      <c r="A34" s="185" t="s">
        <v>145</v>
      </c>
      <c r="B34" s="186" t="str">
        <f t="shared" si="0"/>
        <v>BK</v>
      </c>
      <c r="C34" s="187" t="s">
        <v>146</v>
      </c>
      <c r="D34" s="188" t="s">
        <v>147</v>
      </c>
      <c r="E34" s="188" t="s">
        <v>148</v>
      </c>
      <c r="F34" s="194" t="s">
        <v>149</v>
      </c>
      <c r="G34" s="188" t="s">
        <v>150</v>
      </c>
      <c r="H34" s="172" t="s">
        <v>17</v>
      </c>
    </row>
    <row r="35" spans="1:8" ht="15.75" x14ac:dyDescent="0.25">
      <c r="A35" s="185" t="s">
        <v>151</v>
      </c>
      <c r="B35" s="186" t="str">
        <f t="shared" si="0"/>
        <v>AG</v>
      </c>
      <c r="C35" s="187" t="s">
        <v>152</v>
      </c>
      <c r="D35" s="188" t="s">
        <v>153</v>
      </c>
      <c r="E35" s="188" t="s">
        <v>154</v>
      </c>
      <c r="F35" s="194" t="s">
        <v>155</v>
      </c>
      <c r="G35" s="188" t="s">
        <v>156</v>
      </c>
      <c r="H35" s="172" t="s">
        <v>17</v>
      </c>
    </row>
    <row r="36" spans="1:8" ht="15.75" x14ac:dyDescent="0.25">
      <c r="A36" s="185" t="s">
        <v>157</v>
      </c>
      <c r="B36" s="186" t="str">
        <f t="shared" si="0"/>
        <v>Leistung gemäß</v>
      </c>
      <c r="C36" s="187" t="s">
        <v>157</v>
      </c>
      <c r="D36" s="188" t="s">
        <v>158</v>
      </c>
      <c r="E36" s="188" t="s">
        <v>159</v>
      </c>
      <c r="F36" s="194" t="s">
        <v>160</v>
      </c>
      <c r="G36" s="188" t="s">
        <v>161</v>
      </c>
      <c r="H36" s="172" t="s">
        <v>17</v>
      </c>
    </row>
    <row r="37" spans="1:8" ht="15.75" x14ac:dyDescent="0.25">
      <c r="A37" s="185" t="s">
        <v>162</v>
      </c>
      <c r="B37" s="186" t="str">
        <f t="shared" si="0"/>
        <v>Lastenheft</v>
      </c>
      <c r="C37" s="187" t="s">
        <v>162</v>
      </c>
      <c r="D37" s="188" t="s">
        <v>163</v>
      </c>
      <c r="E37" s="188" t="s">
        <v>164</v>
      </c>
      <c r="F37" s="194" t="s">
        <v>165</v>
      </c>
      <c r="G37" s="188" t="s">
        <v>166</v>
      </c>
      <c r="H37" s="172" t="s">
        <v>17</v>
      </c>
    </row>
    <row r="38" spans="1:8" ht="15.75" x14ac:dyDescent="0.25">
      <c r="A38" s="185" t="s">
        <v>167</v>
      </c>
      <c r="B38" s="186" t="str">
        <f t="shared" si="0"/>
        <v>Kapitel</v>
      </c>
      <c r="C38" s="187" t="s">
        <v>167</v>
      </c>
      <c r="D38" s="188" t="s">
        <v>168</v>
      </c>
      <c r="E38" s="188" t="s">
        <v>169</v>
      </c>
      <c r="F38" s="194" t="s">
        <v>170</v>
      </c>
      <c r="G38" s="188" t="s">
        <v>171</v>
      </c>
      <c r="H38" s="172" t="s">
        <v>17</v>
      </c>
    </row>
    <row r="39" spans="1:8" ht="15.75" x14ac:dyDescent="0.25">
      <c r="A39" s="185" t="s">
        <v>172</v>
      </c>
      <c r="B39" s="186" t="str">
        <f t="shared" si="0"/>
        <v>Kriterium</v>
      </c>
      <c r="C39" s="187" t="s">
        <v>172</v>
      </c>
      <c r="D39" s="188" t="s">
        <v>173</v>
      </c>
      <c r="E39" s="188" t="s">
        <v>174</v>
      </c>
      <c r="F39" s="194" t="s">
        <v>175</v>
      </c>
      <c r="G39" s="188" t="s">
        <v>176</v>
      </c>
      <c r="H39" s="172" t="s">
        <v>17</v>
      </c>
    </row>
    <row r="40" spans="1:8" ht="15.75" x14ac:dyDescent="0.25">
      <c r="A40" s="185" t="s">
        <v>177</v>
      </c>
      <c r="B40" s="186" t="str">
        <f t="shared" si="0"/>
        <v>Beschreibung</v>
      </c>
      <c r="C40" s="187" t="s">
        <v>177</v>
      </c>
      <c r="D40" s="188" t="s">
        <v>178</v>
      </c>
      <c r="E40" s="188" t="s">
        <v>178</v>
      </c>
      <c r="F40" s="194" t="s">
        <v>179</v>
      </c>
      <c r="G40" s="188" t="s">
        <v>180</v>
      </c>
      <c r="H40" s="172" t="s">
        <v>17</v>
      </c>
    </row>
    <row r="41" spans="1:8" ht="15.75" x14ac:dyDescent="0.25">
      <c r="A41" s="185" t="s">
        <v>181</v>
      </c>
      <c r="B41" s="186" t="str">
        <f t="shared" si="0"/>
        <v>Vorgabe</v>
      </c>
      <c r="C41" s="187" t="s">
        <v>181</v>
      </c>
      <c r="D41" s="188" t="s">
        <v>182</v>
      </c>
      <c r="E41" s="188" t="s">
        <v>183</v>
      </c>
      <c r="F41" s="194" t="s">
        <v>184</v>
      </c>
      <c r="G41" s="188" t="s">
        <v>185</v>
      </c>
      <c r="H41" s="172" t="s">
        <v>17</v>
      </c>
    </row>
    <row r="42" spans="1:8" ht="15.75" x14ac:dyDescent="0.25">
      <c r="A42" s="185" t="s">
        <v>186</v>
      </c>
      <c r="B42" s="186" t="str">
        <f t="shared" si="0"/>
        <v>Vergabestelle</v>
      </c>
      <c r="C42" s="187" t="s">
        <v>186</v>
      </c>
      <c r="D42" s="188" t="s">
        <v>187</v>
      </c>
      <c r="E42" s="188" t="s">
        <v>188</v>
      </c>
      <c r="F42" s="194" t="s">
        <v>189</v>
      </c>
      <c r="G42" s="188" t="s">
        <v>190</v>
      </c>
      <c r="H42" s="172" t="s">
        <v>17</v>
      </c>
    </row>
    <row r="43" spans="1:8" ht="15.75" x14ac:dyDescent="0.25">
      <c r="A43" s="185" t="s">
        <v>191</v>
      </c>
      <c r="B43" s="186" t="str">
        <f t="shared" si="0"/>
        <v>Korrektur</v>
      </c>
      <c r="C43" s="187" t="s">
        <v>191</v>
      </c>
      <c r="D43" s="188" t="s">
        <v>192</v>
      </c>
      <c r="E43" s="188" t="s">
        <v>192</v>
      </c>
      <c r="F43" s="194" t="s">
        <v>193</v>
      </c>
      <c r="G43" s="188" t="s">
        <v>194</v>
      </c>
      <c r="H43" s="172" t="s">
        <v>17</v>
      </c>
    </row>
    <row r="44" spans="1:8" ht="15.75" x14ac:dyDescent="0.25">
      <c r="A44" s="185" t="s">
        <v>195</v>
      </c>
      <c r="B44" s="186" t="str">
        <f t="shared" si="0"/>
        <v>Einheit</v>
      </c>
      <c r="C44" s="187" t="s">
        <v>195</v>
      </c>
      <c r="D44" s="188" t="s">
        <v>196</v>
      </c>
      <c r="E44" s="188" t="s">
        <v>197</v>
      </c>
      <c r="F44" s="194" t="s">
        <v>198</v>
      </c>
      <c r="G44" s="188" t="s">
        <v>199</v>
      </c>
      <c r="H44" s="172" t="s">
        <v>17</v>
      </c>
    </row>
    <row r="45" spans="1:8" ht="15.75" x14ac:dyDescent="0.25">
      <c r="A45" s="185" t="s">
        <v>200</v>
      </c>
      <c r="B45" s="186" t="str">
        <f t="shared" si="0"/>
        <v>Menge</v>
      </c>
      <c r="C45" s="187" t="s">
        <v>200</v>
      </c>
      <c r="D45" s="188" t="s">
        <v>201</v>
      </c>
      <c r="E45" s="188" t="s">
        <v>202</v>
      </c>
      <c r="F45" s="194" t="s">
        <v>203</v>
      </c>
      <c r="G45" s="188" t="s">
        <v>204</v>
      </c>
      <c r="H45" s="172" t="s">
        <v>17</v>
      </c>
    </row>
    <row r="46" spans="1:8" ht="15.75" x14ac:dyDescent="0.25">
      <c r="A46" s="185" t="s">
        <v>205</v>
      </c>
      <c r="B46" s="186" t="str">
        <f t="shared" si="0"/>
        <v>Einzelpreis</v>
      </c>
      <c r="C46" s="187" t="s">
        <v>205</v>
      </c>
      <c r="D46" s="188" t="s">
        <v>206</v>
      </c>
      <c r="E46" s="188" t="s">
        <v>207</v>
      </c>
      <c r="F46" s="194" t="s">
        <v>208</v>
      </c>
      <c r="G46" s="188" t="s">
        <v>209</v>
      </c>
      <c r="H46" s="172" t="s">
        <v>17</v>
      </c>
    </row>
    <row r="47" spans="1:8" ht="15.75" x14ac:dyDescent="0.25">
      <c r="A47" s="185" t="s">
        <v>210</v>
      </c>
      <c r="B47" s="186" t="str">
        <f t="shared" si="0"/>
        <v>Gesamtpreis</v>
      </c>
      <c r="C47" s="185" t="s">
        <v>210</v>
      </c>
      <c r="D47" s="188" t="s">
        <v>211</v>
      </c>
      <c r="E47" s="188" t="s">
        <v>212</v>
      </c>
      <c r="F47" s="194" t="s">
        <v>213</v>
      </c>
      <c r="G47" s="188" t="s">
        <v>214</v>
      </c>
      <c r="H47" s="172" t="s">
        <v>17</v>
      </c>
    </row>
    <row r="48" spans="1:8" ht="15.75" x14ac:dyDescent="0.25">
      <c r="A48" s="185" t="s">
        <v>215</v>
      </c>
      <c r="B48" s="186" t="str">
        <f t="shared" si="0"/>
        <v>Bemerkungen</v>
      </c>
      <c r="C48" s="187" t="s">
        <v>215</v>
      </c>
      <c r="D48" s="188" t="s">
        <v>216</v>
      </c>
      <c r="E48" s="188" t="s">
        <v>217</v>
      </c>
      <c r="F48" s="194" t="s">
        <v>218</v>
      </c>
      <c r="G48" s="188" t="s">
        <v>219</v>
      </c>
      <c r="H48" s="172" t="s">
        <v>17</v>
      </c>
    </row>
    <row r="49" spans="1:8" ht="15.75" x14ac:dyDescent="0.25">
      <c r="A49" s="185" t="s">
        <v>220</v>
      </c>
      <c r="B49" s="186" t="str">
        <f t="shared" si="0"/>
        <v>Zeit</v>
      </c>
      <c r="C49" s="187" t="s">
        <v>220</v>
      </c>
      <c r="D49" s="188" t="s">
        <v>221</v>
      </c>
      <c r="E49" s="188" t="s">
        <v>222</v>
      </c>
      <c r="F49" s="194" t="s">
        <v>223</v>
      </c>
      <c r="G49" s="188" t="s">
        <v>224</v>
      </c>
      <c r="H49" s="172" t="s">
        <v>17</v>
      </c>
    </row>
    <row r="50" spans="1:8" ht="15.75" x14ac:dyDescent="0.25">
      <c r="A50" s="185" t="s">
        <v>225</v>
      </c>
      <c r="B50" s="186" t="str">
        <f t="shared" si="0"/>
        <v>Vertragsdauer</v>
      </c>
      <c r="C50" s="187" t="s">
        <v>225</v>
      </c>
      <c r="D50" s="188" t="s">
        <v>226</v>
      </c>
      <c r="E50" s="188" t="s">
        <v>227</v>
      </c>
      <c r="F50" s="194" t="s">
        <v>228</v>
      </c>
      <c r="G50" s="188" t="s">
        <v>229</v>
      </c>
      <c r="H50" s="172" t="s">
        <v>17</v>
      </c>
    </row>
  </sheetData>
  <sheetProtection selectLockedCells="1"/>
  <pageMargins left="0.7" right="0.7" top="0.78740157499999996" bottom="0.78740157499999996" header="0.3" footer="0.3"/>
  <pageSetup paperSize="9" orientation="portrait" horizontalDpi="4294967293" verticalDpi="4294967293" r:id="rId1"/>
  <ignoredErrors>
    <ignoredError sqref="B6 B7:B50 B2"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IF(Zusammenfassung!F60&lt;&gt;"",Zusammenfassung!F60,Zusammenfassung!D60)</f>
        <v>IK-Teilprojekt IV - AG 10</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Zusammenfassung!$B$60</f>
        <v>4</v>
      </c>
      <c r="L6" s="157" t="str">
        <f>Sprache!$B$33</f>
        <v>IK</v>
      </c>
      <c r="M6" s="158"/>
      <c r="N6" s="158"/>
      <c r="O6" s="161"/>
      <c r="P6" s="161"/>
      <c r="Q6" s="162"/>
      <c r="R6" s="158"/>
      <c r="S6" s="158"/>
      <c r="T6" s="158"/>
      <c r="U6" s="160"/>
    </row>
    <row r="7" spans="1:21" ht="20.100000000000001" hidden="1" customHeight="1" thickBot="1" x14ac:dyDescent="0.3">
      <c r="J7" s="68" t="s">
        <v>379</v>
      </c>
      <c r="K7" s="211">
        <f>Zusammenfassung!$C$60</f>
        <v>10</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IV - AG 10</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IV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IV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IV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IV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IV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IV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IV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IV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IV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IV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IV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IV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IV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IV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IV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IV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IV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IV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XawDm0jNSD5N/e31K78xYmH1+5RubUj/Doeo1dTS3fQzkHMp53gRw2ykooWgwxkbGTLf1KpQah1hw1ru1v8vDQ==" saltValue="M9spx8rQn0fkApDBnepvtg==" spinCount="100000" sheet="1" objects="1" scenarios="1" formatCells="0" formatRows="0" selectLockedCells="1" autoFilter="0"/>
  <mergeCells count="1">
    <mergeCell ref="O10:P10"/>
  </mergeCells>
  <conditionalFormatting sqref="J14:U31">
    <cfRule type="expression" dxfId="1237" priority="1" stopIfTrue="1">
      <formula>AND( $A14=1, $C14="T" )</formula>
    </cfRule>
    <cfRule type="expression" dxfId="1236" priority="2" stopIfTrue="1">
      <formula>AND( $A14=4, $C14="ü" )</formula>
    </cfRule>
    <cfRule type="expression" dxfId="1235" priority="13" stopIfTrue="1">
      <formula>AND( $A14=3, $C14="ü" )</formula>
    </cfRule>
    <cfRule type="expression" dxfId="1234" priority="14" stopIfTrue="1">
      <formula>AND( $A14=2, $C14="Ü" )</formula>
    </cfRule>
  </conditionalFormatting>
  <conditionalFormatting sqref="J31:U31">
    <cfRule type="expression" dxfId="1233" priority="6" stopIfTrue="1">
      <formula>AND( $A31=1, $C31="T" )</formula>
    </cfRule>
    <cfRule type="expression" dxfId="1232" priority="7" stopIfTrue="1">
      <formula>AND( $A31=4, $C31="ü" )</formula>
    </cfRule>
    <cfRule type="expression" dxfId="1231" priority="8" stopIfTrue="1">
      <formula>AND( $A31=3, $C31="ü" )</formula>
    </cfRule>
    <cfRule type="expression" dxfId="1230" priority="9" stopIfTrue="1">
      <formula>AND( $A31=2, $C31="Ü" )</formula>
    </cfRule>
  </conditionalFormatting>
  <conditionalFormatting sqref="O14:O31">
    <cfRule type="expression" dxfId="1229" priority="11" stopIfTrue="1">
      <formula>AND($O14&lt;&gt;"",$P14&lt;&gt;"")</formula>
    </cfRule>
  </conditionalFormatting>
  <conditionalFormatting sqref="O31">
    <cfRule type="expression" dxfId="1228" priority="4" stopIfTrue="1">
      <formula>AND($O31&lt;&gt;"",$P31&lt;&gt;"")</formula>
    </cfRule>
  </conditionalFormatting>
  <conditionalFormatting sqref="P14:P31">
    <cfRule type="expression" dxfId="1227" priority="10" stopIfTrue="1">
      <formula>$O14&lt;&gt;""</formula>
    </cfRule>
  </conditionalFormatting>
  <conditionalFormatting sqref="P31">
    <cfRule type="expression" dxfId="1226" priority="3" stopIfTrue="1">
      <formula>$O31&lt;&gt;""</formula>
    </cfRule>
  </conditionalFormatting>
  <conditionalFormatting sqref="R14:R31">
    <cfRule type="expression" dxfId="1225" priority="12" stopIfTrue="1">
      <formula>AND($K14&lt;&gt;"",OR($O14&lt;&gt;"",$P14&lt;&gt;""))</formula>
    </cfRule>
  </conditionalFormatting>
  <conditionalFormatting sqref="R31">
    <cfRule type="expression" dxfId="1224" priority="5" stopIfTrue="1">
      <formula>AND($K31&lt;&gt;"",OR($O31&lt;&gt;"",$P31&lt;&gt;""))</formula>
    </cfRule>
  </conditionalFormatting>
  <conditionalFormatting sqref="S14:S31">
    <cfRule type="expression" dxfId="1223" priority="15">
      <formula>$L14&lt;&gt;""</formula>
    </cfRule>
  </conditionalFormatting>
  <conditionalFormatting sqref="T14:T31">
    <cfRule type="expression" dxfId="1222" priority="16" stopIfTrue="1">
      <formula>$L14=""</formula>
    </cfRule>
  </conditionalFormatting>
  <dataValidations count="2">
    <dataValidation type="list" allowBlank="1" showInputMessage="1" showErrorMessage="1" sqref="B14:B31" xr:uid="{877F2197-1204-497A-9BF5-B6218957FDE8}">
      <formula1>"B"</formula1>
    </dataValidation>
    <dataValidation type="list" allowBlank="1" showInputMessage="1" showErrorMessage="1" sqref="A14:A31" xr:uid="{76556E00-69F1-4D26-A9CE-F66EADCF533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IF(Zusammenfassung!F61&lt;&gt;"",Zusammenfassung!F61,Zusammenfassung!D61)</f>
        <v>IK-Teilprojekt V - AG 1</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Zusammenfassung!$B$61</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Zusammenfassung!$C$61</f>
        <v>1</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1</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xGrn+DptgIq3c5cOrChqk8lAhuir/2fmpgldyJVikG9h0U/gCjRVtPOQxbPsBL0E71DeOO0/U6xmCiwbI9s15Q==" saltValue="3Mfd82MIV4eMFL62IJWDQg==" spinCount="100000" sheet="1" objects="1" scenarios="1" formatCells="0" formatRows="0" selectLockedCells="1" autoFilter="0"/>
  <mergeCells count="1">
    <mergeCell ref="O10:P10"/>
  </mergeCells>
  <conditionalFormatting sqref="J14:U31">
    <cfRule type="expression" dxfId="1221" priority="1" stopIfTrue="1">
      <formula>AND( $A14=1, $C14="T" )</formula>
    </cfRule>
    <cfRule type="expression" dxfId="1220" priority="2" stopIfTrue="1">
      <formula>AND( $A14=4, $C14="ü" )</formula>
    </cfRule>
    <cfRule type="expression" dxfId="1219" priority="13" stopIfTrue="1">
      <formula>AND( $A14=3, $C14="ü" )</formula>
    </cfRule>
    <cfRule type="expression" dxfId="1218" priority="14" stopIfTrue="1">
      <formula>AND( $A14=2, $C14="Ü" )</formula>
    </cfRule>
  </conditionalFormatting>
  <conditionalFormatting sqref="J31:U31">
    <cfRule type="expression" dxfId="1217" priority="6" stopIfTrue="1">
      <formula>AND( $A31=1, $C31="T" )</formula>
    </cfRule>
    <cfRule type="expression" dxfId="1216" priority="7" stopIfTrue="1">
      <formula>AND( $A31=4, $C31="ü" )</formula>
    </cfRule>
    <cfRule type="expression" dxfId="1215" priority="8" stopIfTrue="1">
      <formula>AND( $A31=3, $C31="ü" )</formula>
    </cfRule>
    <cfRule type="expression" dxfId="1214" priority="9" stopIfTrue="1">
      <formula>AND( $A31=2, $C31="Ü" )</formula>
    </cfRule>
  </conditionalFormatting>
  <conditionalFormatting sqref="O14:O31">
    <cfRule type="expression" dxfId="1213" priority="11" stopIfTrue="1">
      <formula>AND($O14&lt;&gt;"",$P14&lt;&gt;"")</formula>
    </cfRule>
  </conditionalFormatting>
  <conditionalFormatting sqref="O31">
    <cfRule type="expression" dxfId="1212" priority="4" stopIfTrue="1">
      <formula>AND($O31&lt;&gt;"",$P31&lt;&gt;"")</formula>
    </cfRule>
  </conditionalFormatting>
  <conditionalFormatting sqref="P14:P31">
    <cfRule type="expression" dxfId="1211" priority="10" stopIfTrue="1">
      <formula>$O14&lt;&gt;""</formula>
    </cfRule>
  </conditionalFormatting>
  <conditionalFormatting sqref="P31">
    <cfRule type="expression" dxfId="1210" priority="3" stopIfTrue="1">
      <formula>$O31&lt;&gt;""</formula>
    </cfRule>
  </conditionalFormatting>
  <conditionalFormatting sqref="R14:R31">
    <cfRule type="expression" dxfId="1209" priority="12" stopIfTrue="1">
      <formula>AND($K14&lt;&gt;"",OR($O14&lt;&gt;"",$P14&lt;&gt;""))</formula>
    </cfRule>
  </conditionalFormatting>
  <conditionalFormatting sqref="R31">
    <cfRule type="expression" dxfId="1208" priority="5" stopIfTrue="1">
      <formula>AND($K31&lt;&gt;"",OR($O31&lt;&gt;"",$P31&lt;&gt;""))</formula>
    </cfRule>
  </conditionalFormatting>
  <conditionalFormatting sqref="S14:S31">
    <cfRule type="expression" dxfId="1207" priority="15">
      <formula>$L14&lt;&gt;""</formula>
    </cfRule>
  </conditionalFormatting>
  <conditionalFormatting sqref="T14:T31">
    <cfRule type="expression" dxfId="1206" priority="16" stopIfTrue="1">
      <formula>$L14=""</formula>
    </cfRule>
  </conditionalFormatting>
  <dataValidations count="2">
    <dataValidation type="list" allowBlank="1" showInputMessage="1" showErrorMessage="1" sqref="B14:B31" xr:uid="{FE9721DE-7E31-4C20-A551-6E59E0D64C5A}">
      <formula1>"B"</formula1>
    </dataValidation>
    <dataValidation type="list" allowBlank="1" showInputMessage="1" showErrorMessage="1" sqref="A14:A31" xr:uid="{0BA11D0C-7804-4CC6-BD77-521E8D04729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IF(Zusammenfassung!F62&lt;&gt;"",Zusammenfassung!F62,Zusammenfassung!D62)</f>
        <v>IK-Teilprojekt V - AG 2</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Zusammenfassung!$B$62</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Zusammenfassung!$C$62</f>
        <v>2</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2</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lUj47M4aX6IY73kElVXEi5CEUWhzbdxem723IUivOuz2SgAObXRVbM+FGX1nGgTS9dyXmlNUSipOrMJK+eVlKw==" saltValue="ikw7dbYxYbF9yqqbKe45GA==" spinCount="100000" sheet="1" objects="1" scenarios="1" formatCells="0" formatRows="0" selectLockedCells="1" autoFilter="0"/>
  <mergeCells count="1">
    <mergeCell ref="O10:P10"/>
  </mergeCells>
  <conditionalFormatting sqref="J14:U31">
    <cfRule type="expression" dxfId="1205" priority="1" stopIfTrue="1">
      <formula>AND( $A14=1, $C14="T" )</formula>
    </cfRule>
    <cfRule type="expression" dxfId="1204" priority="2" stopIfTrue="1">
      <formula>AND( $A14=4, $C14="ü" )</formula>
    </cfRule>
    <cfRule type="expression" dxfId="1203" priority="13" stopIfTrue="1">
      <formula>AND( $A14=3, $C14="ü" )</formula>
    </cfRule>
    <cfRule type="expression" dxfId="1202" priority="14" stopIfTrue="1">
      <formula>AND( $A14=2, $C14="Ü" )</formula>
    </cfRule>
  </conditionalFormatting>
  <conditionalFormatting sqref="J31:U31">
    <cfRule type="expression" dxfId="1201" priority="6" stopIfTrue="1">
      <formula>AND( $A31=1, $C31="T" )</formula>
    </cfRule>
    <cfRule type="expression" dxfId="1200" priority="7" stopIfTrue="1">
      <formula>AND( $A31=4, $C31="ü" )</formula>
    </cfRule>
    <cfRule type="expression" dxfId="1199" priority="8" stopIfTrue="1">
      <formula>AND( $A31=3, $C31="ü" )</formula>
    </cfRule>
    <cfRule type="expression" dxfId="1198" priority="9" stopIfTrue="1">
      <formula>AND( $A31=2, $C31="Ü" )</formula>
    </cfRule>
  </conditionalFormatting>
  <conditionalFormatting sqref="O14:O31">
    <cfRule type="expression" dxfId="1197" priority="11" stopIfTrue="1">
      <formula>AND($O14&lt;&gt;"",$P14&lt;&gt;"")</formula>
    </cfRule>
  </conditionalFormatting>
  <conditionalFormatting sqref="O31">
    <cfRule type="expression" dxfId="1196" priority="4" stopIfTrue="1">
      <formula>AND($O31&lt;&gt;"",$P31&lt;&gt;"")</formula>
    </cfRule>
  </conditionalFormatting>
  <conditionalFormatting sqref="P14:P31">
    <cfRule type="expression" dxfId="1195" priority="10" stopIfTrue="1">
      <formula>$O14&lt;&gt;""</formula>
    </cfRule>
  </conditionalFormatting>
  <conditionalFormatting sqref="P31">
    <cfRule type="expression" dxfId="1194" priority="3" stopIfTrue="1">
      <formula>$O31&lt;&gt;""</formula>
    </cfRule>
  </conditionalFormatting>
  <conditionalFormatting sqref="R14:R31">
    <cfRule type="expression" dxfId="1193" priority="12" stopIfTrue="1">
      <formula>AND($K14&lt;&gt;"",OR($O14&lt;&gt;"",$P14&lt;&gt;""))</formula>
    </cfRule>
  </conditionalFormatting>
  <conditionalFormatting sqref="R31">
    <cfRule type="expression" dxfId="1192" priority="5" stopIfTrue="1">
      <formula>AND($K31&lt;&gt;"",OR($O31&lt;&gt;"",$P31&lt;&gt;""))</formula>
    </cfRule>
  </conditionalFormatting>
  <conditionalFormatting sqref="S14:S31">
    <cfRule type="expression" dxfId="1191" priority="15">
      <formula>$L14&lt;&gt;""</formula>
    </cfRule>
  </conditionalFormatting>
  <conditionalFormatting sqref="T14:T31">
    <cfRule type="expression" dxfId="1190" priority="16" stopIfTrue="1">
      <formula>$L14=""</formula>
    </cfRule>
  </conditionalFormatting>
  <dataValidations count="2">
    <dataValidation type="list" allowBlank="1" showInputMessage="1" showErrorMessage="1" sqref="B14:B31" xr:uid="{993294D6-EDCF-4EA1-A407-09BB4FB8CD97}">
      <formula1>"B"</formula1>
    </dataValidation>
    <dataValidation type="list" allowBlank="1" showInputMessage="1" showErrorMessage="1" sqref="A14:A31" xr:uid="{F4CD4D1E-10FE-4C1F-89C0-9F4120EFF4D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IF(Zusammenfassung!F63&lt;&gt;"",Zusammenfassung!F63,Zusammenfassung!D63)</f>
        <v>IK-Teilprojekt V - AG 3</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Zusammenfassung!$B$63</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Zusammenfassung!$C$63</f>
        <v>3</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3</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qYo5+LyosBaYbxXFUo9I4MtJFy5fiMGFYBJyaS4DWsBaPQdK1RswhQpn8VDimsGYEt1h9mFXb1w6elW4I80t6A==" saltValue="LjJ/tWd4qt0igd4eEShOcQ==" spinCount="100000" sheet="1" objects="1" scenarios="1" formatCells="0" formatRows="0" selectLockedCells="1" autoFilter="0"/>
  <mergeCells count="1">
    <mergeCell ref="O10:P10"/>
  </mergeCells>
  <conditionalFormatting sqref="J14:U31">
    <cfRule type="expression" dxfId="1189" priority="1" stopIfTrue="1">
      <formula>AND( $A14=1, $C14="T" )</formula>
    </cfRule>
    <cfRule type="expression" dxfId="1188" priority="2" stopIfTrue="1">
      <formula>AND( $A14=4, $C14="ü" )</formula>
    </cfRule>
    <cfRule type="expression" dxfId="1187" priority="13" stopIfTrue="1">
      <formula>AND( $A14=3, $C14="ü" )</formula>
    </cfRule>
    <cfRule type="expression" dxfId="1186" priority="14" stopIfTrue="1">
      <formula>AND( $A14=2, $C14="Ü" )</formula>
    </cfRule>
  </conditionalFormatting>
  <conditionalFormatting sqref="J31:U31">
    <cfRule type="expression" dxfId="1185" priority="6" stopIfTrue="1">
      <formula>AND( $A31=1, $C31="T" )</formula>
    </cfRule>
    <cfRule type="expression" dxfId="1184" priority="7" stopIfTrue="1">
      <formula>AND( $A31=4, $C31="ü" )</formula>
    </cfRule>
    <cfRule type="expression" dxfId="1183" priority="8" stopIfTrue="1">
      <formula>AND( $A31=3, $C31="ü" )</formula>
    </cfRule>
    <cfRule type="expression" dxfId="1182" priority="9" stopIfTrue="1">
      <formula>AND( $A31=2, $C31="Ü" )</formula>
    </cfRule>
  </conditionalFormatting>
  <conditionalFormatting sqref="O14:O31">
    <cfRule type="expression" dxfId="1181" priority="11" stopIfTrue="1">
      <formula>AND($O14&lt;&gt;"",$P14&lt;&gt;"")</formula>
    </cfRule>
  </conditionalFormatting>
  <conditionalFormatting sqref="O31">
    <cfRule type="expression" dxfId="1180" priority="4" stopIfTrue="1">
      <formula>AND($O31&lt;&gt;"",$P31&lt;&gt;"")</formula>
    </cfRule>
  </conditionalFormatting>
  <conditionalFormatting sqref="P14:P31">
    <cfRule type="expression" dxfId="1179" priority="10" stopIfTrue="1">
      <formula>$O14&lt;&gt;""</formula>
    </cfRule>
  </conditionalFormatting>
  <conditionalFormatting sqref="P31">
    <cfRule type="expression" dxfId="1178" priority="3" stopIfTrue="1">
      <formula>$O31&lt;&gt;""</formula>
    </cfRule>
  </conditionalFormatting>
  <conditionalFormatting sqref="R14:R31">
    <cfRule type="expression" dxfId="1177" priority="12" stopIfTrue="1">
      <formula>AND($K14&lt;&gt;"",OR($O14&lt;&gt;"",$P14&lt;&gt;""))</formula>
    </cfRule>
  </conditionalFormatting>
  <conditionalFormatting sqref="R31">
    <cfRule type="expression" dxfId="1176" priority="5" stopIfTrue="1">
      <formula>AND($K31&lt;&gt;"",OR($O31&lt;&gt;"",$P31&lt;&gt;""))</formula>
    </cfRule>
  </conditionalFormatting>
  <conditionalFormatting sqref="S14:S31">
    <cfRule type="expression" dxfId="1175" priority="15">
      <formula>$L14&lt;&gt;""</formula>
    </cfRule>
  </conditionalFormatting>
  <conditionalFormatting sqref="T14:T31">
    <cfRule type="expression" dxfId="1174" priority="16" stopIfTrue="1">
      <formula>$L14=""</formula>
    </cfRule>
  </conditionalFormatting>
  <dataValidations count="2">
    <dataValidation type="list" allowBlank="1" showInputMessage="1" showErrorMessage="1" sqref="B14:B31" xr:uid="{491F2AAB-70AA-46E4-BAC6-29FBD31E6EB6}">
      <formula1>"B"</formula1>
    </dataValidation>
    <dataValidation type="list" allowBlank="1" showInputMessage="1" showErrorMessage="1" sqref="A14:A31" xr:uid="{190BBA00-BE61-4DAC-B0E7-4B6454294CE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IF(Zusammenfassung!F64&lt;&gt;"",Zusammenfassung!F64,Zusammenfassung!D64)</f>
        <v>IK-Teilprojekt V - AG 4</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Zusammenfassung!$B$64</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Zusammenfassung!$C$64</f>
        <v>4</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4</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4o7oDWSDqoR1MvLnPMT34/ElWWbbBOBViQG0rxnp7eDOX6HzziX7zH6ikKmCK9ZBDpz6s+3JYHoWCxBX9Y9/Jg==" saltValue="mCpyWgdkUxnbSDJNNTD+CA==" spinCount="100000" sheet="1" objects="1" scenarios="1" formatCells="0" formatRows="0" selectLockedCells="1" autoFilter="0"/>
  <mergeCells count="1">
    <mergeCell ref="O10:P10"/>
  </mergeCells>
  <conditionalFormatting sqref="J14:U31">
    <cfRule type="expression" dxfId="1173" priority="1" stopIfTrue="1">
      <formula>AND( $A14=1, $C14="T" )</formula>
    </cfRule>
    <cfRule type="expression" dxfId="1172" priority="2" stopIfTrue="1">
      <formula>AND( $A14=4, $C14="ü" )</formula>
    </cfRule>
    <cfRule type="expression" dxfId="1171" priority="13" stopIfTrue="1">
      <formula>AND( $A14=3, $C14="ü" )</formula>
    </cfRule>
    <cfRule type="expression" dxfId="1170" priority="14" stopIfTrue="1">
      <formula>AND( $A14=2, $C14="Ü" )</formula>
    </cfRule>
  </conditionalFormatting>
  <conditionalFormatting sqref="J31:U31">
    <cfRule type="expression" dxfId="1169" priority="6" stopIfTrue="1">
      <formula>AND( $A31=1, $C31="T" )</formula>
    </cfRule>
    <cfRule type="expression" dxfId="1168" priority="7" stopIfTrue="1">
      <formula>AND( $A31=4, $C31="ü" )</formula>
    </cfRule>
    <cfRule type="expression" dxfId="1167" priority="8" stopIfTrue="1">
      <formula>AND( $A31=3, $C31="ü" )</formula>
    </cfRule>
    <cfRule type="expression" dxfId="1166" priority="9" stopIfTrue="1">
      <formula>AND( $A31=2, $C31="Ü" )</formula>
    </cfRule>
  </conditionalFormatting>
  <conditionalFormatting sqref="O14:O31">
    <cfRule type="expression" dxfId="1165" priority="11" stopIfTrue="1">
      <formula>AND($O14&lt;&gt;"",$P14&lt;&gt;"")</formula>
    </cfRule>
  </conditionalFormatting>
  <conditionalFormatting sqref="O31">
    <cfRule type="expression" dxfId="1164" priority="4" stopIfTrue="1">
      <formula>AND($O31&lt;&gt;"",$P31&lt;&gt;"")</formula>
    </cfRule>
  </conditionalFormatting>
  <conditionalFormatting sqref="P14:P31">
    <cfRule type="expression" dxfId="1163" priority="10" stopIfTrue="1">
      <formula>$O14&lt;&gt;""</formula>
    </cfRule>
  </conditionalFormatting>
  <conditionalFormatting sqref="P31">
    <cfRule type="expression" dxfId="1162" priority="3" stopIfTrue="1">
      <formula>$O31&lt;&gt;""</formula>
    </cfRule>
  </conditionalFormatting>
  <conditionalFormatting sqref="R14:R31">
    <cfRule type="expression" dxfId="1161" priority="12" stopIfTrue="1">
      <formula>AND($K14&lt;&gt;"",OR($O14&lt;&gt;"",$P14&lt;&gt;""))</formula>
    </cfRule>
  </conditionalFormatting>
  <conditionalFormatting sqref="R31">
    <cfRule type="expression" dxfId="1160" priority="5" stopIfTrue="1">
      <formula>AND($K31&lt;&gt;"",OR($O31&lt;&gt;"",$P31&lt;&gt;""))</formula>
    </cfRule>
  </conditionalFormatting>
  <conditionalFormatting sqref="S14:S31">
    <cfRule type="expression" dxfId="1159" priority="15">
      <formula>$L14&lt;&gt;""</formula>
    </cfRule>
  </conditionalFormatting>
  <conditionalFormatting sqref="T14:T31">
    <cfRule type="expression" dxfId="1158" priority="16" stopIfTrue="1">
      <formula>$L14=""</formula>
    </cfRule>
  </conditionalFormatting>
  <dataValidations count="2">
    <dataValidation type="list" allowBlank="1" showInputMessage="1" showErrorMessage="1" sqref="B14:B31" xr:uid="{ED33CD96-4BCE-42DF-9F5F-DAC802CB4B94}">
      <formula1>"B"</formula1>
    </dataValidation>
    <dataValidation type="list" allowBlank="1" showInputMessage="1" showErrorMessage="1" sqref="A14:A31" xr:uid="{35D68A14-D653-4000-BA32-5FA438742E7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IF(Zusammenfassung!F65&lt;&gt;"",Zusammenfassung!F65,Zusammenfassung!D65)</f>
        <v>IK-Teilprojekt V - AG 5</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Zusammenfassung!$B$65</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Zusammenfassung!$C$65</f>
        <v>5</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5</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HOZUUi+sIuxRFG7l+ar0379pPxqrq9ob9g2QdFfp7k3B9KnJb4Ugvz+B+pxyR8KC+aP5NcjFWIvmCokbS8a/2w==" saltValue="lkBg8nslpHMV6CPsH7yWbA==" spinCount="100000" sheet="1" objects="1" scenarios="1" formatCells="0" formatRows="0" selectLockedCells="1" autoFilter="0"/>
  <mergeCells count="1">
    <mergeCell ref="O10:P10"/>
  </mergeCells>
  <conditionalFormatting sqref="J14:U31">
    <cfRule type="expression" dxfId="1157" priority="1" stopIfTrue="1">
      <formula>AND( $A14=1, $C14="T" )</formula>
    </cfRule>
    <cfRule type="expression" dxfId="1156" priority="2" stopIfTrue="1">
      <formula>AND( $A14=4, $C14="ü" )</formula>
    </cfRule>
    <cfRule type="expression" dxfId="1155" priority="13" stopIfTrue="1">
      <formula>AND( $A14=3, $C14="ü" )</formula>
    </cfRule>
    <cfRule type="expression" dxfId="1154" priority="14" stopIfTrue="1">
      <formula>AND( $A14=2, $C14="Ü" )</formula>
    </cfRule>
  </conditionalFormatting>
  <conditionalFormatting sqref="J31:U31">
    <cfRule type="expression" dxfId="1153" priority="6" stopIfTrue="1">
      <formula>AND( $A31=1, $C31="T" )</formula>
    </cfRule>
    <cfRule type="expression" dxfId="1152" priority="7" stopIfTrue="1">
      <formula>AND( $A31=4, $C31="ü" )</formula>
    </cfRule>
    <cfRule type="expression" dxfId="1151" priority="8" stopIfTrue="1">
      <formula>AND( $A31=3, $C31="ü" )</formula>
    </cfRule>
    <cfRule type="expression" dxfId="1150" priority="9" stopIfTrue="1">
      <formula>AND( $A31=2, $C31="Ü" )</formula>
    </cfRule>
  </conditionalFormatting>
  <conditionalFormatting sqref="O14:O31">
    <cfRule type="expression" dxfId="1149" priority="11" stopIfTrue="1">
      <formula>AND($O14&lt;&gt;"",$P14&lt;&gt;"")</formula>
    </cfRule>
  </conditionalFormatting>
  <conditionalFormatting sqref="O31">
    <cfRule type="expression" dxfId="1148" priority="4" stopIfTrue="1">
      <formula>AND($O31&lt;&gt;"",$P31&lt;&gt;"")</formula>
    </cfRule>
  </conditionalFormatting>
  <conditionalFormatting sqref="P14:P31">
    <cfRule type="expression" dxfId="1147" priority="10" stopIfTrue="1">
      <formula>$O14&lt;&gt;""</formula>
    </cfRule>
  </conditionalFormatting>
  <conditionalFormatting sqref="P31">
    <cfRule type="expression" dxfId="1146" priority="3" stopIfTrue="1">
      <formula>$O31&lt;&gt;""</formula>
    </cfRule>
  </conditionalFormatting>
  <conditionalFormatting sqref="R14:R31">
    <cfRule type="expression" dxfId="1145" priority="12" stopIfTrue="1">
      <formula>AND($K14&lt;&gt;"",OR($O14&lt;&gt;"",$P14&lt;&gt;""))</formula>
    </cfRule>
  </conditionalFormatting>
  <conditionalFormatting sqref="R31">
    <cfRule type="expression" dxfId="1144" priority="5" stopIfTrue="1">
      <formula>AND($K31&lt;&gt;"",OR($O31&lt;&gt;"",$P31&lt;&gt;""))</formula>
    </cfRule>
  </conditionalFormatting>
  <conditionalFormatting sqref="S14:S31">
    <cfRule type="expression" dxfId="1143" priority="15">
      <formula>$L14&lt;&gt;""</formula>
    </cfRule>
  </conditionalFormatting>
  <conditionalFormatting sqref="T14:T31">
    <cfRule type="expression" dxfId="1142" priority="16" stopIfTrue="1">
      <formula>$L14=""</formula>
    </cfRule>
  </conditionalFormatting>
  <dataValidations count="2">
    <dataValidation type="list" allowBlank="1" showInputMessage="1" showErrorMessage="1" sqref="B14:B31" xr:uid="{FC1DCBB0-4A2C-4BE3-A5BF-69E44434B288}">
      <formula1>"B"</formula1>
    </dataValidation>
    <dataValidation type="list" allowBlank="1" showInputMessage="1" showErrorMessage="1" sqref="A14:A31" xr:uid="{B77F0542-3035-4E21-9686-D2AC49F9EF1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IF(Zusammenfassung!F66&lt;&gt;"",Zusammenfassung!F66,Zusammenfassung!D66)</f>
        <v>IK-Teilprojekt V - AG 6</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Zusammenfassung!$B$66</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Zusammenfassung!$C$66</f>
        <v>6</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6</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VKi/T2JBn1ICjT6Z7X7tYYO+pztMPxPBjIqPp7BxUQR8AQVMFkx/9DMKtOgtolihFwcDLPsOFd2xcBFx5JM0fQ==" saltValue="DX0LnBYxnpjT70MhFMOirA==" spinCount="100000" sheet="1" objects="1" scenarios="1" formatCells="0" formatRows="0" selectLockedCells="1" autoFilter="0"/>
  <mergeCells count="1">
    <mergeCell ref="O10:P10"/>
  </mergeCells>
  <conditionalFormatting sqref="J14:U31">
    <cfRule type="expression" dxfId="1141" priority="1" stopIfTrue="1">
      <formula>AND( $A14=1, $C14="T" )</formula>
    </cfRule>
    <cfRule type="expression" dxfId="1140" priority="2" stopIfTrue="1">
      <formula>AND( $A14=4, $C14="ü" )</formula>
    </cfRule>
    <cfRule type="expression" dxfId="1139" priority="13" stopIfTrue="1">
      <formula>AND( $A14=3, $C14="ü" )</formula>
    </cfRule>
    <cfRule type="expression" dxfId="1138" priority="14" stopIfTrue="1">
      <formula>AND( $A14=2, $C14="Ü" )</formula>
    </cfRule>
  </conditionalFormatting>
  <conditionalFormatting sqref="J31:U31">
    <cfRule type="expression" dxfId="1137" priority="6" stopIfTrue="1">
      <formula>AND( $A31=1, $C31="T" )</formula>
    </cfRule>
    <cfRule type="expression" dxfId="1136" priority="7" stopIfTrue="1">
      <formula>AND( $A31=4, $C31="ü" )</formula>
    </cfRule>
    <cfRule type="expression" dxfId="1135" priority="8" stopIfTrue="1">
      <formula>AND( $A31=3, $C31="ü" )</formula>
    </cfRule>
    <cfRule type="expression" dxfId="1134" priority="9" stopIfTrue="1">
      <formula>AND( $A31=2, $C31="Ü" )</formula>
    </cfRule>
  </conditionalFormatting>
  <conditionalFormatting sqref="O14:O31">
    <cfRule type="expression" dxfId="1133" priority="11" stopIfTrue="1">
      <formula>AND($O14&lt;&gt;"",$P14&lt;&gt;"")</formula>
    </cfRule>
  </conditionalFormatting>
  <conditionalFormatting sqref="O31">
    <cfRule type="expression" dxfId="1132" priority="4" stopIfTrue="1">
      <formula>AND($O31&lt;&gt;"",$P31&lt;&gt;"")</formula>
    </cfRule>
  </conditionalFormatting>
  <conditionalFormatting sqref="P14:P31">
    <cfRule type="expression" dxfId="1131" priority="10" stopIfTrue="1">
      <formula>$O14&lt;&gt;""</formula>
    </cfRule>
  </conditionalFormatting>
  <conditionalFormatting sqref="P31">
    <cfRule type="expression" dxfId="1130" priority="3" stopIfTrue="1">
      <formula>$O31&lt;&gt;""</formula>
    </cfRule>
  </conditionalFormatting>
  <conditionalFormatting sqref="R14:R31">
    <cfRule type="expression" dxfId="1129" priority="12" stopIfTrue="1">
      <formula>AND($K14&lt;&gt;"",OR($O14&lt;&gt;"",$P14&lt;&gt;""))</formula>
    </cfRule>
  </conditionalFormatting>
  <conditionalFormatting sqref="R31">
    <cfRule type="expression" dxfId="1128" priority="5" stopIfTrue="1">
      <formula>AND($K31&lt;&gt;"",OR($O31&lt;&gt;"",$P31&lt;&gt;""))</formula>
    </cfRule>
  </conditionalFormatting>
  <conditionalFormatting sqref="S14:S31">
    <cfRule type="expression" dxfId="1127" priority="15">
      <formula>$L14&lt;&gt;""</formula>
    </cfRule>
  </conditionalFormatting>
  <conditionalFormatting sqref="T14:T31">
    <cfRule type="expression" dxfId="1126" priority="16" stopIfTrue="1">
      <formula>$L14=""</formula>
    </cfRule>
  </conditionalFormatting>
  <dataValidations count="2">
    <dataValidation type="list" allowBlank="1" showInputMessage="1" showErrorMessage="1" sqref="B14:B31" xr:uid="{F50C4B1A-D585-4B8A-AA50-26B017E809A1}">
      <formula1>"B"</formula1>
    </dataValidation>
    <dataValidation type="list" allowBlank="1" showInputMessage="1" showErrorMessage="1" sqref="A14:A31" xr:uid="{95C3D1C7-9B80-45FD-9805-A6AF498CB9B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IF(Zusammenfassung!F67&lt;&gt;"",Zusammenfassung!F67,Zusammenfassung!D67)</f>
        <v>IK-Teilprojekt V - AG 7</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Zusammenfassung!$B$67</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Zusammenfassung!$C$67</f>
        <v>7</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7</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koVYS0j6h+ZzhcVe9rS3qH3z2sHfjOAXxY3lF0UiGMIsY96iGgIimb3g2gBfmpZP70lkc2b5yrNkxb4eEyib+A==" saltValue="xc9V8oRPb2zrRuGHY2zHiQ==" spinCount="100000" sheet="1" objects="1" scenarios="1" formatCells="0" formatRows="0" selectLockedCells="1" autoFilter="0"/>
  <mergeCells count="1">
    <mergeCell ref="O10:P10"/>
  </mergeCells>
  <conditionalFormatting sqref="J14:U31">
    <cfRule type="expression" dxfId="1125" priority="1" stopIfTrue="1">
      <formula>AND( $A14=1, $C14="T" )</formula>
    </cfRule>
    <cfRule type="expression" dxfId="1124" priority="2" stopIfTrue="1">
      <formula>AND( $A14=4, $C14="ü" )</formula>
    </cfRule>
    <cfRule type="expression" dxfId="1123" priority="13" stopIfTrue="1">
      <formula>AND( $A14=3, $C14="ü" )</formula>
    </cfRule>
    <cfRule type="expression" dxfId="1122" priority="14" stopIfTrue="1">
      <formula>AND( $A14=2, $C14="Ü" )</formula>
    </cfRule>
  </conditionalFormatting>
  <conditionalFormatting sqref="J31:U31">
    <cfRule type="expression" dxfId="1121" priority="6" stopIfTrue="1">
      <formula>AND( $A31=1, $C31="T" )</formula>
    </cfRule>
    <cfRule type="expression" dxfId="1120" priority="7" stopIfTrue="1">
      <formula>AND( $A31=4, $C31="ü" )</formula>
    </cfRule>
    <cfRule type="expression" dxfId="1119" priority="8" stopIfTrue="1">
      <formula>AND( $A31=3, $C31="ü" )</formula>
    </cfRule>
    <cfRule type="expression" dxfId="1118" priority="9" stopIfTrue="1">
      <formula>AND( $A31=2, $C31="Ü" )</formula>
    </cfRule>
  </conditionalFormatting>
  <conditionalFormatting sqref="O14:O31">
    <cfRule type="expression" dxfId="1117" priority="11" stopIfTrue="1">
      <formula>AND($O14&lt;&gt;"",$P14&lt;&gt;"")</formula>
    </cfRule>
  </conditionalFormatting>
  <conditionalFormatting sqref="O31">
    <cfRule type="expression" dxfId="1116" priority="4" stopIfTrue="1">
      <formula>AND($O31&lt;&gt;"",$P31&lt;&gt;"")</formula>
    </cfRule>
  </conditionalFormatting>
  <conditionalFormatting sqref="P14:P31">
    <cfRule type="expression" dxfId="1115" priority="10" stopIfTrue="1">
      <formula>$O14&lt;&gt;""</formula>
    </cfRule>
  </conditionalFormatting>
  <conditionalFormatting sqref="P31">
    <cfRule type="expression" dxfId="1114" priority="3" stopIfTrue="1">
      <formula>$O31&lt;&gt;""</formula>
    </cfRule>
  </conditionalFormatting>
  <conditionalFormatting sqref="R14:R31">
    <cfRule type="expression" dxfId="1113" priority="12" stopIfTrue="1">
      <formula>AND($K14&lt;&gt;"",OR($O14&lt;&gt;"",$P14&lt;&gt;""))</formula>
    </cfRule>
  </conditionalFormatting>
  <conditionalFormatting sqref="R31">
    <cfRule type="expression" dxfId="1112" priority="5" stopIfTrue="1">
      <formula>AND($K31&lt;&gt;"",OR($O31&lt;&gt;"",$P31&lt;&gt;""))</formula>
    </cfRule>
  </conditionalFormatting>
  <conditionalFormatting sqref="S14:S31">
    <cfRule type="expression" dxfId="1111" priority="15">
      <formula>$L14&lt;&gt;""</formula>
    </cfRule>
  </conditionalFormatting>
  <conditionalFormatting sqref="T14:T31">
    <cfRule type="expression" dxfId="1110" priority="16" stopIfTrue="1">
      <formula>$L14=""</formula>
    </cfRule>
  </conditionalFormatting>
  <dataValidations count="2">
    <dataValidation type="list" allowBlank="1" showInputMessage="1" showErrorMessage="1" sqref="B14:B31" xr:uid="{C362A3CE-C323-47B5-BFB6-38E7F74D335E}">
      <formula1>"B"</formula1>
    </dataValidation>
    <dataValidation type="list" allowBlank="1" showInputMessage="1" showErrorMessage="1" sqref="A14:A31" xr:uid="{C6A69473-3B7F-43B5-B01B-AD59B4961D0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IF(Zusammenfassung!F68&lt;&gt;"",Zusammenfassung!F68,Zusammenfassung!D68)</f>
        <v>IK-Teilprojekt V - AG 8</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Zusammenfassung!$B$68</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Zusammenfassung!$C$68</f>
        <v>8</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8</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u5gaxI+Y09GqjbPOZUWZ9uCfRUVilOHwpoVDVNwausdMqzAkNpIQIrfmPHlHnaYZrd5H3tmc1jiVv9ucuij6PQ==" saltValue="svndCrJHswztLgzGtqAgKA==" spinCount="100000" sheet="1" objects="1" scenarios="1" formatCells="0" formatRows="0" selectLockedCells="1" autoFilter="0"/>
  <mergeCells count="1">
    <mergeCell ref="O10:P10"/>
  </mergeCells>
  <conditionalFormatting sqref="J14:U31">
    <cfRule type="expression" dxfId="1109" priority="1" stopIfTrue="1">
      <formula>AND( $A14=1, $C14="T" )</formula>
    </cfRule>
    <cfRule type="expression" dxfId="1108" priority="2" stopIfTrue="1">
      <formula>AND( $A14=4, $C14="ü" )</formula>
    </cfRule>
    <cfRule type="expression" dxfId="1107" priority="13" stopIfTrue="1">
      <formula>AND( $A14=3, $C14="ü" )</formula>
    </cfRule>
    <cfRule type="expression" dxfId="1106" priority="14" stopIfTrue="1">
      <formula>AND( $A14=2, $C14="Ü" )</formula>
    </cfRule>
  </conditionalFormatting>
  <conditionalFormatting sqref="J31:U31">
    <cfRule type="expression" dxfId="1105" priority="6" stopIfTrue="1">
      <formula>AND( $A31=1, $C31="T" )</formula>
    </cfRule>
    <cfRule type="expression" dxfId="1104" priority="7" stopIfTrue="1">
      <formula>AND( $A31=4, $C31="ü" )</formula>
    </cfRule>
    <cfRule type="expression" dxfId="1103" priority="8" stopIfTrue="1">
      <formula>AND( $A31=3, $C31="ü" )</formula>
    </cfRule>
    <cfRule type="expression" dxfId="1102" priority="9" stopIfTrue="1">
      <formula>AND( $A31=2, $C31="Ü" )</formula>
    </cfRule>
  </conditionalFormatting>
  <conditionalFormatting sqref="O14:O31">
    <cfRule type="expression" dxfId="1101" priority="11" stopIfTrue="1">
      <formula>AND($O14&lt;&gt;"",$P14&lt;&gt;"")</formula>
    </cfRule>
  </conditionalFormatting>
  <conditionalFormatting sqref="O31">
    <cfRule type="expression" dxfId="1100" priority="4" stopIfTrue="1">
      <formula>AND($O31&lt;&gt;"",$P31&lt;&gt;"")</formula>
    </cfRule>
  </conditionalFormatting>
  <conditionalFormatting sqref="P14:P31">
    <cfRule type="expression" dxfId="1099" priority="10" stopIfTrue="1">
      <formula>$O14&lt;&gt;""</formula>
    </cfRule>
  </conditionalFormatting>
  <conditionalFormatting sqref="P31">
    <cfRule type="expression" dxfId="1098" priority="3" stopIfTrue="1">
      <formula>$O31&lt;&gt;""</formula>
    </cfRule>
  </conditionalFormatting>
  <conditionalFormatting sqref="R14:R31">
    <cfRule type="expression" dxfId="1097" priority="12" stopIfTrue="1">
      <formula>AND($K14&lt;&gt;"",OR($O14&lt;&gt;"",$P14&lt;&gt;""))</formula>
    </cfRule>
  </conditionalFormatting>
  <conditionalFormatting sqref="R31">
    <cfRule type="expression" dxfId="1096" priority="5" stopIfTrue="1">
      <formula>AND($K31&lt;&gt;"",OR($O31&lt;&gt;"",$P31&lt;&gt;""))</formula>
    </cfRule>
  </conditionalFormatting>
  <conditionalFormatting sqref="S14:S31">
    <cfRule type="expression" dxfId="1095" priority="15">
      <formula>$L14&lt;&gt;""</formula>
    </cfRule>
  </conditionalFormatting>
  <conditionalFormatting sqref="T14:T31">
    <cfRule type="expression" dxfId="1094" priority="16" stopIfTrue="1">
      <formula>$L14=""</formula>
    </cfRule>
  </conditionalFormatting>
  <dataValidations count="2">
    <dataValidation type="list" allowBlank="1" showInputMessage="1" showErrorMessage="1" sqref="B14:B31" xr:uid="{8434746E-5958-4349-BB38-A63A863C4215}">
      <formula1>"B"</formula1>
    </dataValidation>
    <dataValidation type="list" allowBlank="1" showInputMessage="1" showErrorMessage="1" sqref="A14:A31" xr:uid="{C2C7DCFF-4E64-4769-84EE-48B2C97104C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IF(Zusammenfassung!F69&lt;&gt;"",Zusammenfassung!F69,Zusammenfassung!D69)</f>
        <v>IK-Teilprojekt V - AG 9</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Zusammenfassung!$B$69</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Zusammenfassung!$C$69</f>
        <v>9</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9</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tyCxjBmxCCfM5g+m5ZPufbKQsMBomDbNy3m2Zs11187lmjcUyxxtrY4xvMQzth1kBbNLPP4zPj/fkENUnVurvA==" saltValue="ACBVLfbxrWsBGcQKk0Zqow==" spinCount="100000" sheet="1" objects="1" scenarios="1" formatCells="0" formatRows="0" selectLockedCells="1" autoFilter="0"/>
  <mergeCells count="1">
    <mergeCell ref="O10:P10"/>
  </mergeCells>
  <conditionalFormatting sqref="J14:U31">
    <cfRule type="expression" dxfId="1093" priority="1" stopIfTrue="1">
      <formula>AND( $A14=1, $C14="T" )</formula>
    </cfRule>
    <cfRule type="expression" dxfId="1092" priority="2" stopIfTrue="1">
      <formula>AND( $A14=4, $C14="ü" )</formula>
    </cfRule>
    <cfRule type="expression" dxfId="1091" priority="13" stopIfTrue="1">
      <formula>AND( $A14=3, $C14="ü" )</formula>
    </cfRule>
    <cfRule type="expression" dxfId="1090" priority="14" stopIfTrue="1">
      <formula>AND( $A14=2, $C14="Ü" )</formula>
    </cfRule>
  </conditionalFormatting>
  <conditionalFormatting sqref="J31:U31">
    <cfRule type="expression" dxfId="1089" priority="6" stopIfTrue="1">
      <formula>AND( $A31=1, $C31="T" )</formula>
    </cfRule>
    <cfRule type="expression" dxfId="1088" priority="7" stopIfTrue="1">
      <formula>AND( $A31=4, $C31="ü" )</formula>
    </cfRule>
    <cfRule type="expression" dxfId="1087" priority="8" stopIfTrue="1">
      <formula>AND( $A31=3, $C31="ü" )</formula>
    </cfRule>
    <cfRule type="expression" dxfId="1086" priority="9" stopIfTrue="1">
      <formula>AND( $A31=2, $C31="Ü" )</formula>
    </cfRule>
  </conditionalFormatting>
  <conditionalFormatting sqref="O14:O31">
    <cfRule type="expression" dxfId="1085" priority="11" stopIfTrue="1">
      <formula>AND($O14&lt;&gt;"",$P14&lt;&gt;"")</formula>
    </cfRule>
  </conditionalFormatting>
  <conditionalFormatting sqref="O31">
    <cfRule type="expression" dxfId="1084" priority="4" stopIfTrue="1">
      <formula>AND($O31&lt;&gt;"",$P31&lt;&gt;"")</formula>
    </cfRule>
  </conditionalFormatting>
  <conditionalFormatting sqref="P14:P31">
    <cfRule type="expression" dxfId="1083" priority="10" stopIfTrue="1">
      <formula>$O14&lt;&gt;""</formula>
    </cfRule>
  </conditionalFormatting>
  <conditionalFormatting sqref="P31">
    <cfRule type="expression" dxfId="1082" priority="3" stopIfTrue="1">
      <formula>$O31&lt;&gt;""</formula>
    </cfRule>
  </conditionalFormatting>
  <conditionalFormatting sqref="R14:R31">
    <cfRule type="expression" dxfId="1081" priority="12" stopIfTrue="1">
      <formula>AND($K14&lt;&gt;"",OR($O14&lt;&gt;"",$P14&lt;&gt;""))</formula>
    </cfRule>
  </conditionalFormatting>
  <conditionalFormatting sqref="R31">
    <cfRule type="expression" dxfId="1080" priority="5" stopIfTrue="1">
      <formula>AND($K31&lt;&gt;"",OR($O31&lt;&gt;"",$P31&lt;&gt;""))</formula>
    </cfRule>
  </conditionalFormatting>
  <conditionalFormatting sqref="S14:S31">
    <cfRule type="expression" dxfId="1079" priority="15">
      <formula>$L14&lt;&gt;""</formula>
    </cfRule>
  </conditionalFormatting>
  <conditionalFormatting sqref="T14:T31">
    <cfRule type="expression" dxfId="1078" priority="16" stopIfTrue="1">
      <formula>$L14=""</formula>
    </cfRule>
  </conditionalFormatting>
  <dataValidations count="2">
    <dataValidation type="list" allowBlank="1" showInputMessage="1" showErrorMessage="1" sqref="B14:B31" xr:uid="{F8947F9B-7D6B-40C4-BE45-11ADD90F88BD}">
      <formula1>"B"</formula1>
    </dataValidation>
    <dataValidation type="list" allowBlank="1" showInputMessage="1" showErrorMessage="1" sqref="A14:A31" xr:uid="{5631C86B-6F43-4845-9F2E-86B78428F16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C120"/>
  <sheetViews>
    <sheetView workbookViewId="0"/>
  </sheetViews>
  <sheetFormatPr baseColWidth="10" defaultColWidth="11.42578125" defaultRowHeight="15" x14ac:dyDescent="0.25"/>
  <cols>
    <col min="1" max="1" width="28.85546875" customWidth="1"/>
    <col min="2" max="2" width="33.140625" customWidth="1"/>
  </cols>
  <sheetData>
    <row r="1" spans="1:2" x14ac:dyDescent="0.25">
      <c r="A1">
        <v>1</v>
      </c>
      <c r="B1" t="s">
        <v>230</v>
      </c>
    </row>
    <row r="2" spans="1:2" x14ac:dyDescent="0.25">
      <c r="A2">
        <v>2</v>
      </c>
      <c r="B2" t="s">
        <v>231</v>
      </c>
    </row>
    <row r="3" spans="1:2" x14ac:dyDescent="0.25">
      <c r="A3">
        <v>3</v>
      </c>
      <c r="B3" t="s">
        <v>232</v>
      </c>
    </row>
    <row r="4" spans="1:2" x14ac:dyDescent="0.25">
      <c r="A4">
        <v>4</v>
      </c>
      <c r="B4" t="s">
        <v>233</v>
      </c>
    </row>
    <row r="5" spans="1:2" x14ac:dyDescent="0.25">
      <c r="A5">
        <v>5</v>
      </c>
      <c r="B5" t="s">
        <v>234</v>
      </c>
    </row>
    <row r="6" spans="1:2" x14ac:dyDescent="0.25">
      <c r="A6">
        <v>6</v>
      </c>
      <c r="B6" t="s">
        <v>235</v>
      </c>
    </row>
    <row r="7" spans="1:2" x14ac:dyDescent="0.25">
      <c r="A7">
        <v>7</v>
      </c>
      <c r="B7" t="s">
        <v>236</v>
      </c>
    </row>
    <row r="8" spans="1:2" x14ac:dyDescent="0.25">
      <c r="A8">
        <v>8</v>
      </c>
      <c r="B8" t="s">
        <v>36</v>
      </c>
    </row>
    <row r="9" spans="1:2" x14ac:dyDescent="0.25">
      <c r="A9">
        <v>9</v>
      </c>
      <c r="B9" t="s">
        <v>237</v>
      </c>
    </row>
    <row r="10" spans="1:2" x14ac:dyDescent="0.25">
      <c r="A10">
        <v>10</v>
      </c>
      <c r="B10" t="s">
        <v>238</v>
      </c>
    </row>
    <row r="11" spans="1:2" x14ac:dyDescent="0.25">
      <c r="A11">
        <v>11</v>
      </c>
      <c r="B11" t="s">
        <v>239</v>
      </c>
    </row>
    <row r="12" spans="1:2" x14ac:dyDescent="0.25">
      <c r="A12">
        <v>12</v>
      </c>
      <c r="B12" t="s">
        <v>240</v>
      </c>
    </row>
    <row r="13" spans="1:2" x14ac:dyDescent="0.25">
      <c r="A13">
        <v>13</v>
      </c>
      <c r="B13" t="s">
        <v>241</v>
      </c>
    </row>
    <row r="14" spans="1:2" x14ac:dyDescent="0.25">
      <c r="A14">
        <v>14</v>
      </c>
      <c r="B14" t="s">
        <v>242</v>
      </c>
    </row>
    <row r="15" spans="1:2" x14ac:dyDescent="0.25">
      <c r="A15">
        <v>15</v>
      </c>
      <c r="B15" t="s">
        <v>243</v>
      </c>
    </row>
    <row r="16" spans="1:2" x14ac:dyDescent="0.25">
      <c r="A16">
        <v>16</v>
      </c>
      <c r="B16" t="s">
        <v>244</v>
      </c>
    </row>
    <row r="17" spans="1:3" x14ac:dyDescent="0.25">
      <c r="A17">
        <v>17</v>
      </c>
      <c r="B17" t="s">
        <v>245</v>
      </c>
    </row>
    <row r="18" spans="1:3" x14ac:dyDescent="0.25">
      <c r="A18">
        <v>18</v>
      </c>
      <c r="B18" t="s">
        <v>246</v>
      </c>
    </row>
    <row r="19" spans="1:3" x14ac:dyDescent="0.25">
      <c r="A19">
        <v>19</v>
      </c>
      <c r="B19" t="s">
        <v>247</v>
      </c>
    </row>
    <row r="20" spans="1:3" x14ac:dyDescent="0.25">
      <c r="A20">
        <v>20</v>
      </c>
      <c r="B20" t="s">
        <v>248</v>
      </c>
    </row>
    <row r="21" spans="1:3" x14ac:dyDescent="0.25">
      <c r="A21">
        <v>21</v>
      </c>
      <c r="B21" t="s">
        <v>249</v>
      </c>
      <c r="C21" t="str">
        <f>IF(Zusammenfassung!F21&lt;&gt;"",Zusammenfassung!F21,Zusammenfassung!D21)</f>
        <v>Investitionskosten - HVB</v>
      </c>
    </row>
    <row r="22" spans="1:3" x14ac:dyDescent="0.25">
      <c r="A22">
        <v>22</v>
      </c>
      <c r="B22" t="s">
        <v>250</v>
      </c>
      <c r="C22" t="str">
        <f>IF(Zusammenfassung!F22&lt;&gt;"",Zusammenfassung!F22,Zusammenfassung!D22)</f>
        <v>Investitionskosten - HVG</v>
      </c>
    </row>
    <row r="23" spans="1:3" x14ac:dyDescent="0.25">
      <c r="A23">
        <v>23</v>
      </c>
      <c r="B23" t="s">
        <v>251</v>
      </c>
      <c r="C23" t="str">
        <f>IF(Zusammenfassung!F23&lt;&gt;"",Zusammenfassung!F23,Zusammenfassung!D23)</f>
        <v>Investitionskosten - Auftraggeber 3</v>
      </c>
    </row>
    <row r="24" spans="1:3" x14ac:dyDescent="0.25">
      <c r="A24">
        <v>24</v>
      </c>
      <c r="B24" t="s">
        <v>252</v>
      </c>
      <c r="C24" t="str">
        <f>IF(Zusammenfassung!F24&lt;&gt;"",Zusammenfassung!F24,Zusammenfassung!D24)</f>
        <v>Investitionskosten - Auftraggeber 4</v>
      </c>
    </row>
    <row r="25" spans="1:3" x14ac:dyDescent="0.25">
      <c r="A25">
        <v>25</v>
      </c>
      <c r="B25" t="s">
        <v>253</v>
      </c>
      <c r="C25" t="str">
        <f>IF(Zusammenfassung!F25&lt;&gt;"",Zusammenfassung!F25,Zusammenfassung!D25)</f>
        <v>Investitionskosten - Auftraggeber 5</v>
      </c>
    </row>
    <row r="26" spans="1:3" x14ac:dyDescent="0.25">
      <c r="A26">
        <v>26</v>
      </c>
      <c r="B26" t="s">
        <v>254</v>
      </c>
      <c r="C26" t="str">
        <f>IF(Zusammenfassung!F26&lt;&gt;"",Zusammenfassung!F26,Zusammenfassung!D26)</f>
        <v>Investitionskosten - Auftraggeber 6</v>
      </c>
    </row>
    <row r="27" spans="1:3" x14ac:dyDescent="0.25">
      <c r="A27">
        <v>27</v>
      </c>
      <c r="B27" t="s">
        <v>255</v>
      </c>
      <c r="C27" t="str">
        <f>IF(Zusammenfassung!F27&lt;&gt;"",Zusammenfassung!F27,Zusammenfassung!D27)</f>
        <v>Investitionskosten - Auftraggeber 7</v>
      </c>
    </row>
    <row r="28" spans="1:3" x14ac:dyDescent="0.25">
      <c r="A28">
        <v>28</v>
      </c>
      <c r="B28" t="s">
        <v>256</v>
      </c>
      <c r="C28" t="str">
        <f>IF(Zusammenfassung!F28&lt;&gt;"",Zusammenfassung!F28,Zusammenfassung!D28)</f>
        <v>Investitionskosten - Auftraggeber 8</v>
      </c>
    </row>
    <row r="29" spans="1:3" x14ac:dyDescent="0.25">
      <c r="A29">
        <v>29</v>
      </c>
      <c r="B29" t="s">
        <v>257</v>
      </c>
      <c r="C29" t="str">
        <f>IF(Zusammenfassung!F29&lt;&gt;"",Zusammenfassung!F29,Zusammenfassung!D29)</f>
        <v>Investitionskosten - Auftraggeber 9</v>
      </c>
    </row>
    <row r="30" spans="1:3" x14ac:dyDescent="0.25">
      <c r="A30">
        <v>30</v>
      </c>
      <c r="B30" t="s">
        <v>258</v>
      </c>
      <c r="C30" t="str">
        <f>IF(Zusammenfassung!F30&lt;&gt;"",Zusammenfassung!F30,Zusammenfassung!D30)</f>
        <v>Investitionskosten - Auftraggeber 10</v>
      </c>
    </row>
    <row r="31" spans="1:3" x14ac:dyDescent="0.25">
      <c r="A31">
        <v>31</v>
      </c>
      <c r="B31" t="s">
        <v>259</v>
      </c>
      <c r="C31" t="str">
        <f>IF(Zusammenfassung!F31&lt;&gt;"",Zusammenfassung!F31,Zusammenfassung!D31)</f>
        <v>IK-Teilprojekt II - AG 1</v>
      </c>
    </row>
    <row r="32" spans="1:3" x14ac:dyDescent="0.25">
      <c r="A32">
        <v>32</v>
      </c>
      <c r="B32" t="s">
        <v>260</v>
      </c>
      <c r="C32" t="str">
        <f>IF(Zusammenfassung!F32&lt;&gt;"",Zusammenfassung!F32,Zusammenfassung!D32)</f>
        <v>IK-Teilprojekt II - AG 2</v>
      </c>
    </row>
    <row r="33" spans="1:3" x14ac:dyDescent="0.25">
      <c r="A33">
        <v>33</v>
      </c>
      <c r="B33" t="s">
        <v>261</v>
      </c>
      <c r="C33" t="str">
        <f>IF(Zusammenfassung!F33&lt;&gt;"",Zusammenfassung!F33,Zusammenfassung!D33)</f>
        <v>IK-Teilprojekt II - AG 3</v>
      </c>
    </row>
    <row r="34" spans="1:3" x14ac:dyDescent="0.25">
      <c r="A34">
        <v>34</v>
      </c>
      <c r="B34" t="s">
        <v>262</v>
      </c>
      <c r="C34" t="str">
        <f>IF(Zusammenfassung!F34&lt;&gt;"",Zusammenfassung!F34,Zusammenfassung!D34)</f>
        <v>IK-Teilprojekt II - AG 4</v>
      </c>
    </row>
    <row r="35" spans="1:3" x14ac:dyDescent="0.25">
      <c r="A35">
        <v>35</v>
      </c>
      <c r="B35" t="s">
        <v>263</v>
      </c>
      <c r="C35" t="str">
        <f>IF(Zusammenfassung!F35&lt;&gt;"",Zusammenfassung!F35,Zusammenfassung!D35)</f>
        <v>IK-Teilprojekt II - AG 5</v>
      </c>
    </row>
    <row r="36" spans="1:3" x14ac:dyDescent="0.25">
      <c r="A36">
        <v>36</v>
      </c>
      <c r="B36" t="s">
        <v>264</v>
      </c>
      <c r="C36" t="str">
        <f>IF(Zusammenfassung!F36&lt;&gt;"",Zusammenfassung!F36,Zusammenfassung!D36)</f>
        <v>IK-Teilprojekt II - AG 6</v>
      </c>
    </row>
    <row r="37" spans="1:3" x14ac:dyDescent="0.25">
      <c r="A37">
        <v>37</v>
      </c>
      <c r="B37" t="s">
        <v>265</v>
      </c>
      <c r="C37" t="str">
        <f>IF(Zusammenfassung!F37&lt;&gt;"",Zusammenfassung!F37,Zusammenfassung!D37)</f>
        <v>IK-Teilprojekt II - AG 7</v>
      </c>
    </row>
    <row r="38" spans="1:3" x14ac:dyDescent="0.25">
      <c r="A38">
        <v>38</v>
      </c>
      <c r="B38" t="s">
        <v>266</v>
      </c>
      <c r="C38" t="str">
        <f>IF(Zusammenfassung!F38&lt;&gt;"",Zusammenfassung!F38,Zusammenfassung!D38)</f>
        <v>IK-Teilprojekt II - AG 8</v>
      </c>
    </row>
    <row r="39" spans="1:3" x14ac:dyDescent="0.25">
      <c r="A39">
        <v>39</v>
      </c>
      <c r="B39" t="s">
        <v>267</v>
      </c>
      <c r="C39" t="str">
        <f>IF(Zusammenfassung!F39&lt;&gt;"",Zusammenfassung!F39,Zusammenfassung!D39)</f>
        <v>IK-Teilprojekt II - AG 9</v>
      </c>
    </row>
    <row r="40" spans="1:3" x14ac:dyDescent="0.25">
      <c r="A40">
        <v>40</v>
      </c>
      <c r="B40" t="s">
        <v>268</v>
      </c>
      <c r="C40" t="str">
        <f>IF(Zusammenfassung!F40&lt;&gt;"",Zusammenfassung!F40,Zusammenfassung!D40)</f>
        <v>IK-Teilprojekt II - AG 10</v>
      </c>
    </row>
    <row r="41" spans="1:3" x14ac:dyDescent="0.25">
      <c r="A41">
        <v>41</v>
      </c>
      <c r="B41" t="s">
        <v>269</v>
      </c>
      <c r="C41" t="str">
        <f>IF(Zusammenfassung!F41&lt;&gt;"",Zusammenfassung!F41,Zusammenfassung!D41)</f>
        <v>IK-Teilprojekt III - AG 1</v>
      </c>
    </row>
    <row r="42" spans="1:3" x14ac:dyDescent="0.25">
      <c r="A42">
        <v>42</v>
      </c>
      <c r="B42" t="s">
        <v>270</v>
      </c>
      <c r="C42" t="str">
        <f>IF(Zusammenfassung!F42&lt;&gt;"",Zusammenfassung!F42,Zusammenfassung!D42)</f>
        <v>IK-Teilprojekt III - AG 2</v>
      </c>
    </row>
    <row r="43" spans="1:3" x14ac:dyDescent="0.25">
      <c r="A43">
        <v>43</v>
      </c>
      <c r="B43" t="s">
        <v>271</v>
      </c>
      <c r="C43" t="str">
        <f>IF(Zusammenfassung!F43&lt;&gt;"",Zusammenfassung!F43,Zusammenfassung!D43)</f>
        <v>IK-Teilprojekt III - AG 3</v>
      </c>
    </row>
    <row r="44" spans="1:3" x14ac:dyDescent="0.25">
      <c r="A44">
        <v>44</v>
      </c>
      <c r="B44" t="s">
        <v>272</v>
      </c>
      <c r="C44" t="str">
        <f>IF(Zusammenfassung!F44&lt;&gt;"",Zusammenfassung!F44,Zusammenfassung!D44)</f>
        <v>IK-Teilprojekt III - AG 4</v>
      </c>
    </row>
    <row r="45" spans="1:3" x14ac:dyDescent="0.25">
      <c r="A45">
        <v>45</v>
      </c>
      <c r="B45" t="s">
        <v>273</v>
      </c>
      <c r="C45" t="str">
        <f>IF(Zusammenfassung!F45&lt;&gt;"",Zusammenfassung!F45,Zusammenfassung!D45)</f>
        <v>IK-Teilprojekt III - AG 5</v>
      </c>
    </row>
    <row r="46" spans="1:3" x14ac:dyDescent="0.25">
      <c r="A46">
        <v>46</v>
      </c>
      <c r="B46" t="s">
        <v>274</v>
      </c>
      <c r="C46" t="str">
        <f>IF(Zusammenfassung!F46&lt;&gt;"",Zusammenfassung!F46,Zusammenfassung!D46)</f>
        <v>IK-Teilprojekt III - AG 6</v>
      </c>
    </row>
    <row r="47" spans="1:3" x14ac:dyDescent="0.25">
      <c r="A47">
        <v>47</v>
      </c>
      <c r="B47" t="s">
        <v>275</v>
      </c>
      <c r="C47" t="str">
        <f>IF(Zusammenfassung!F47&lt;&gt;"",Zusammenfassung!F47,Zusammenfassung!D47)</f>
        <v>IK-Teilprojekt III - AG 7</v>
      </c>
    </row>
    <row r="48" spans="1:3" x14ac:dyDescent="0.25">
      <c r="A48">
        <v>48</v>
      </c>
      <c r="B48" t="s">
        <v>276</v>
      </c>
      <c r="C48" t="str">
        <f>IF(Zusammenfassung!F48&lt;&gt;"",Zusammenfassung!F48,Zusammenfassung!D48)</f>
        <v>IK-Teilprojekt III - AG 8</v>
      </c>
    </row>
    <row r="49" spans="1:3" x14ac:dyDescent="0.25">
      <c r="A49">
        <v>49</v>
      </c>
      <c r="B49" t="s">
        <v>277</v>
      </c>
      <c r="C49" t="str">
        <f>IF(Zusammenfassung!F49&lt;&gt;"",Zusammenfassung!F49,Zusammenfassung!D49)</f>
        <v>IK-Teilprojekt III - AG 9</v>
      </c>
    </row>
    <row r="50" spans="1:3" x14ac:dyDescent="0.25">
      <c r="A50">
        <v>50</v>
      </c>
      <c r="B50" t="s">
        <v>278</v>
      </c>
      <c r="C50" t="str">
        <f>IF(Zusammenfassung!F50&lt;&gt;"",Zusammenfassung!F50,Zusammenfassung!D50)</f>
        <v>IK-Teilprojekt III - AG 10</v>
      </c>
    </row>
    <row r="51" spans="1:3" x14ac:dyDescent="0.25">
      <c r="A51">
        <v>51</v>
      </c>
      <c r="B51" t="s">
        <v>279</v>
      </c>
      <c r="C51" t="str">
        <f>IF(Zusammenfassung!F51&lt;&gt;"",Zusammenfassung!F51,Zusammenfassung!D51)</f>
        <v>IK-Teilprojekt IV - AG 1</v>
      </c>
    </row>
    <row r="52" spans="1:3" x14ac:dyDescent="0.25">
      <c r="A52">
        <v>52</v>
      </c>
      <c r="B52" t="s">
        <v>280</v>
      </c>
      <c r="C52" t="str">
        <f>IF(Zusammenfassung!F52&lt;&gt;"",Zusammenfassung!F52,Zusammenfassung!D52)</f>
        <v>IK-Teilprojekt IV - AG 2</v>
      </c>
    </row>
    <row r="53" spans="1:3" x14ac:dyDescent="0.25">
      <c r="A53">
        <v>53</v>
      </c>
      <c r="B53" t="s">
        <v>281</v>
      </c>
      <c r="C53" t="str">
        <f>IF(Zusammenfassung!F53&lt;&gt;"",Zusammenfassung!F53,Zusammenfassung!D53)</f>
        <v>IK-Teilprojekt IV - AG 3</v>
      </c>
    </row>
    <row r="54" spans="1:3" x14ac:dyDescent="0.25">
      <c r="A54">
        <v>54</v>
      </c>
      <c r="B54" t="s">
        <v>282</v>
      </c>
      <c r="C54" t="str">
        <f>IF(Zusammenfassung!F54&lt;&gt;"",Zusammenfassung!F54,Zusammenfassung!D54)</f>
        <v>IK-Teilprojekt IV - AG 4</v>
      </c>
    </row>
    <row r="55" spans="1:3" x14ac:dyDescent="0.25">
      <c r="A55">
        <v>55</v>
      </c>
      <c r="B55" t="s">
        <v>283</v>
      </c>
      <c r="C55" t="str">
        <f>IF(Zusammenfassung!F55&lt;&gt;"",Zusammenfassung!F55,Zusammenfassung!D55)</f>
        <v>IK-Teilprojekt IV - AG 5</v>
      </c>
    </row>
    <row r="56" spans="1:3" x14ac:dyDescent="0.25">
      <c r="A56">
        <v>56</v>
      </c>
      <c r="B56" t="s">
        <v>284</v>
      </c>
      <c r="C56" t="str">
        <f>IF(Zusammenfassung!F56&lt;&gt;"",Zusammenfassung!F56,Zusammenfassung!D56)</f>
        <v>IK-Teilprojekt IV - AG 6</v>
      </c>
    </row>
    <row r="57" spans="1:3" x14ac:dyDescent="0.25">
      <c r="A57">
        <v>57</v>
      </c>
      <c r="B57" t="s">
        <v>285</v>
      </c>
      <c r="C57" t="str">
        <f>IF(Zusammenfassung!F57&lt;&gt;"",Zusammenfassung!F57,Zusammenfassung!D57)</f>
        <v>IK-Teilprojekt IV - AG 7</v>
      </c>
    </row>
    <row r="58" spans="1:3" x14ac:dyDescent="0.25">
      <c r="A58">
        <v>58</v>
      </c>
      <c r="B58" t="s">
        <v>286</v>
      </c>
      <c r="C58" t="str">
        <f>IF(Zusammenfassung!F58&lt;&gt;"",Zusammenfassung!F58,Zusammenfassung!D58)</f>
        <v>IK-Teilprojekt IV - AG 8</v>
      </c>
    </row>
    <row r="59" spans="1:3" x14ac:dyDescent="0.25">
      <c r="A59">
        <v>59</v>
      </c>
      <c r="B59" t="s">
        <v>287</v>
      </c>
      <c r="C59" t="str">
        <f>IF(Zusammenfassung!F59&lt;&gt;"",Zusammenfassung!F59,Zusammenfassung!D59)</f>
        <v>IK-Teilprojekt IV - AG 9</v>
      </c>
    </row>
    <row r="60" spans="1:3" x14ac:dyDescent="0.25">
      <c r="A60">
        <v>60</v>
      </c>
      <c r="B60" t="s">
        <v>288</v>
      </c>
      <c r="C60" t="str">
        <f>IF(Zusammenfassung!F60&lt;&gt;"",Zusammenfassung!F60,Zusammenfassung!D60)</f>
        <v>IK-Teilprojekt IV - AG 10</v>
      </c>
    </row>
    <row r="61" spans="1:3" x14ac:dyDescent="0.25">
      <c r="A61">
        <v>61</v>
      </c>
      <c r="B61" t="s">
        <v>289</v>
      </c>
      <c r="C61" t="str">
        <f>IF(Zusammenfassung!F61&lt;&gt;"",Zusammenfassung!F61,Zusammenfassung!D61)</f>
        <v>IK-Teilprojekt V - AG 1</v>
      </c>
    </row>
    <row r="62" spans="1:3" x14ac:dyDescent="0.25">
      <c r="A62">
        <v>62</v>
      </c>
      <c r="B62" t="s">
        <v>290</v>
      </c>
      <c r="C62" t="str">
        <f>IF(Zusammenfassung!F62&lt;&gt;"",Zusammenfassung!F62,Zusammenfassung!D62)</f>
        <v>IK-Teilprojekt V - AG 2</v>
      </c>
    </row>
    <row r="63" spans="1:3" x14ac:dyDescent="0.25">
      <c r="A63">
        <v>63</v>
      </c>
      <c r="B63" t="s">
        <v>291</v>
      </c>
      <c r="C63" t="str">
        <f>IF(Zusammenfassung!F63&lt;&gt;"",Zusammenfassung!F63,Zusammenfassung!D63)</f>
        <v>IK-Teilprojekt V - AG 3</v>
      </c>
    </row>
    <row r="64" spans="1:3" x14ac:dyDescent="0.25">
      <c r="A64">
        <v>64</v>
      </c>
      <c r="B64" t="s">
        <v>292</v>
      </c>
      <c r="C64" t="str">
        <f>IF(Zusammenfassung!F64&lt;&gt;"",Zusammenfassung!F64,Zusammenfassung!D64)</f>
        <v>IK-Teilprojekt V - AG 4</v>
      </c>
    </row>
    <row r="65" spans="1:3" x14ac:dyDescent="0.25">
      <c r="A65">
        <v>65</v>
      </c>
      <c r="B65" t="s">
        <v>293</v>
      </c>
      <c r="C65" t="str">
        <f>IF(Zusammenfassung!F65&lt;&gt;"",Zusammenfassung!F65,Zusammenfassung!D65)</f>
        <v>IK-Teilprojekt V - AG 5</v>
      </c>
    </row>
    <row r="66" spans="1:3" x14ac:dyDescent="0.25">
      <c r="A66">
        <v>66</v>
      </c>
      <c r="B66" t="s">
        <v>294</v>
      </c>
      <c r="C66" t="str">
        <f>IF(Zusammenfassung!F66&lt;&gt;"",Zusammenfassung!F66,Zusammenfassung!D66)</f>
        <v>IK-Teilprojekt V - AG 6</v>
      </c>
    </row>
    <row r="67" spans="1:3" x14ac:dyDescent="0.25">
      <c r="A67">
        <v>67</v>
      </c>
      <c r="B67" t="s">
        <v>295</v>
      </c>
      <c r="C67" t="str">
        <f>IF(Zusammenfassung!F67&lt;&gt;"",Zusammenfassung!F67,Zusammenfassung!D67)</f>
        <v>IK-Teilprojekt V - AG 7</v>
      </c>
    </row>
    <row r="68" spans="1:3" x14ac:dyDescent="0.25">
      <c r="A68">
        <v>68</v>
      </c>
      <c r="B68" t="s">
        <v>296</v>
      </c>
      <c r="C68" t="str">
        <f>IF(Zusammenfassung!F68&lt;&gt;"",Zusammenfassung!F68,Zusammenfassung!D68)</f>
        <v>IK-Teilprojekt V - AG 8</v>
      </c>
    </row>
    <row r="69" spans="1:3" x14ac:dyDescent="0.25">
      <c r="A69">
        <v>69</v>
      </c>
      <c r="B69" t="s">
        <v>297</v>
      </c>
      <c r="C69" t="str">
        <f>IF(Zusammenfassung!F69&lt;&gt;"",Zusammenfassung!F69,Zusammenfassung!D69)</f>
        <v>IK-Teilprojekt V - AG 9</v>
      </c>
    </row>
    <row r="70" spans="1:3" x14ac:dyDescent="0.25">
      <c r="A70">
        <v>70</v>
      </c>
      <c r="B70" t="s">
        <v>298</v>
      </c>
      <c r="C70" t="str">
        <f>IF(Zusammenfassung!F70&lt;&gt;"",Zusammenfassung!F70,Zusammenfassung!D70)</f>
        <v>IK-Teilprojekt V - AG 10</v>
      </c>
    </row>
    <row r="71" spans="1:3" x14ac:dyDescent="0.25">
      <c r="A71">
        <v>71</v>
      </c>
      <c r="B71" t="s">
        <v>299</v>
      </c>
      <c r="C71" t="str">
        <f>IF(Zusammenfassung!F76&lt;&gt;"",Zusammenfassung!F76,Zusammenfassung!D76)</f>
        <v>Betriebskosten - HVB</v>
      </c>
    </row>
    <row r="72" spans="1:3" x14ac:dyDescent="0.25">
      <c r="A72">
        <v>72</v>
      </c>
      <c r="B72" t="s">
        <v>300</v>
      </c>
      <c r="C72" t="str">
        <f>IF(Zusammenfassung!F77&lt;&gt;"",Zusammenfassung!F77,Zusammenfassung!D77)</f>
        <v>Betriebskosten - HVG</v>
      </c>
    </row>
    <row r="73" spans="1:3" x14ac:dyDescent="0.25">
      <c r="A73">
        <v>73</v>
      </c>
      <c r="B73" t="s">
        <v>301</v>
      </c>
      <c r="C73" t="str">
        <f>IF(Zusammenfassung!F78&lt;&gt;"",Zusammenfassung!F78,Zusammenfassung!D78)</f>
        <v>Betriebskosten - Auftraggeber 3</v>
      </c>
    </row>
    <row r="74" spans="1:3" x14ac:dyDescent="0.25">
      <c r="A74">
        <v>74</v>
      </c>
      <c r="B74" t="s">
        <v>302</v>
      </c>
      <c r="C74" t="str">
        <f>IF(Zusammenfassung!F79&lt;&gt;"",Zusammenfassung!F79,Zusammenfassung!D79)</f>
        <v>Betriebskosten - Auftraggeber 4</v>
      </c>
    </row>
    <row r="75" spans="1:3" x14ac:dyDescent="0.25">
      <c r="A75">
        <v>75</v>
      </c>
      <c r="B75" t="s">
        <v>303</v>
      </c>
      <c r="C75" t="str">
        <f>IF(Zusammenfassung!F80&lt;&gt;"",Zusammenfassung!F80,Zusammenfassung!D80)</f>
        <v>Betriebskosten - Auftraggeber 5</v>
      </c>
    </row>
    <row r="76" spans="1:3" x14ac:dyDescent="0.25">
      <c r="A76">
        <v>76</v>
      </c>
      <c r="B76" t="s">
        <v>304</v>
      </c>
      <c r="C76" t="str">
        <f>IF(Zusammenfassung!F81&lt;&gt;"",Zusammenfassung!F81,Zusammenfassung!D81)</f>
        <v>Betriebskosten - Auftraggeber 6</v>
      </c>
    </row>
    <row r="77" spans="1:3" x14ac:dyDescent="0.25">
      <c r="A77">
        <v>77</v>
      </c>
      <c r="B77" t="s">
        <v>305</v>
      </c>
      <c r="C77" t="str">
        <f>IF(Zusammenfassung!F82&lt;&gt;"",Zusammenfassung!F82,Zusammenfassung!D82)</f>
        <v>Betriebskosten - Auftraggeber 7</v>
      </c>
    </row>
    <row r="78" spans="1:3" x14ac:dyDescent="0.25">
      <c r="A78">
        <v>78</v>
      </c>
      <c r="B78" t="s">
        <v>306</v>
      </c>
      <c r="C78" t="str">
        <f>IF(Zusammenfassung!F83&lt;&gt;"",Zusammenfassung!F83,Zusammenfassung!D83)</f>
        <v>Betriebskosten - Auftraggeber 8</v>
      </c>
    </row>
    <row r="79" spans="1:3" x14ac:dyDescent="0.25">
      <c r="A79">
        <v>79</v>
      </c>
      <c r="B79" t="s">
        <v>307</v>
      </c>
      <c r="C79" t="str">
        <f>IF(Zusammenfassung!F84&lt;&gt;"",Zusammenfassung!F84,Zusammenfassung!D84)</f>
        <v>Betriebskosten - Auftraggeber 9</v>
      </c>
    </row>
    <row r="80" spans="1:3" x14ac:dyDescent="0.25">
      <c r="A80">
        <v>80</v>
      </c>
      <c r="B80" t="s">
        <v>308</v>
      </c>
      <c r="C80" t="str">
        <f>IF(Zusammenfassung!F85&lt;&gt;"",Zusammenfassung!F85,Zusammenfassung!D85)</f>
        <v>Betriebskosten - Auftraggeber 10</v>
      </c>
    </row>
    <row r="81" spans="1:3" x14ac:dyDescent="0.25">
      <c r="A81">
        <v>81</v>
      </c>
      <c r="B81" t="s">
        <v>309</v>
      </c>
      <c r="C81" t="str">
        <f>IF(Zusammenfassung!F86&lt;&gt;"",Zusammenfassung!F86,Zusammenfassung!D86)</f>
        <v>BK-Teilprojekt II - AG 1</v>
      </c>
    </row>
    <row r="82" spans="1:3" x14ac:dyDescent="0.25">
      <c r="A82">
        <v>82</v>
      </c>
      <c r="B82" t="s">
        <v>310</v>
      </c>
      <c r="C82" t="str">
        <f>IF(Zusammenfassung!F87&lt;&gt;"",Zusammenfassung!F87,Zusammenfassung!D87)</f>
        <v>BK-Teilprojekt II - AG 2</v>
      </c>
    </row>
    <row r="83" spans="1:3" x14ac:dyDescent="0.25">
      <c r="A83">
        <v>83</v>
      </c>
      <c r="B83" t="s">
        <v>311</v>
      </c>
      <c r="C83" t="str">
        <f>IF(Zusammenfassung!F88&lt;&gt;"",Zusammenfassung!F88,Zusammenfassung!D88)</f>
        <v>BK-Teilprojekt II - AG 3</v>
      </c>
    </row>
    <row r="84" spans="1:3" x14ac:dyDescent="0.25">
      <c r="A84">
        <v>84</v>
      </c>
      <c r="B84" t="s">
        <v>312</v>
      </c>
      <c r="C84" t="str">
        <f>IF(Zusammenfassung!F89&lt;&gt;"",Zusammenfassung!F89,Zusammenfassung!D89)</f>
        <v>BK-Teilprojekt II - AG 4</v>
      </c>
    </row>
    <row r="85" spans="1:3" x14ac:dyDescent="0.25">
      <c r="A85">
        <v>85</v>
      </c>
      <c r="B85" t="s">
        <v>313</v>
      </c>
      <c r="C85" t="str">
        <f>IF(Zusammenfassung!F90&lt;&gt;"",Zusammenfassung!F90,Zusammenfassung!D90)</f>
        <v>BK-Teilprojekt II - AG 5</v>
      </c>
    </row>
    <row r="86" spans="1:3" x14ac:dyDescent="0.25">
      <c r="A86">
        <v>86</v>
      </c>
      <c r="B86" t="s">
        <v>314</v>
      </c>
      <c r="C86" t="str">
        <f>IF(Zusammenfassung!F91&lt;&gt;"",Zusammenfassung!F91,Zusammenfassung!D91)</f>
        <v>BK-Teilprojekt II - AG 6</v>
      </c>
    </row>
    <row r="87" spans="1:3" x14ac:dyDescent="0.25">
      <c r="A87">
        <v>87</v>
      </c>
      <c r="B87" t="s">
        <v>315</v>
      </c>
      <c r="C87" t="str">
        <f>IF(Zusammenfassung!F92&lt;&gt;"",Zusammenfassung!F92,Zusammenfassung!D92)</f>
        <v>BK-Teilprojekt II - AG 7</v>
      </c>
    </row>
    <row r="88" spans="1:3" x14ac:dyDescent="0.25">
      <c r="A88">
        <v>88</v>
      </c>
      <c r="B88" t="s">
        <v>316</v>
      </c>
      <c r="C88" t="str">
        <f>IF(Zusammenfassung!F93&lt;&gt;"",Zusammenfassung!F93,Zusammenfassung!D93)</f>
        <v>BK-Teilprojekt II - AG 8</v>
      </c>
    </row>
    <row r="89" spans="1:3" x14ac:dyDescent="0.25">
      <c r="A89">
        <v>89</v>
      </c>
      <c r="B89" t="s">
        <v>317</v>
      </c>
      <c r="C89" t="str">
        <f>IF(Zusammenfassung!F94&lt;&gt;"",Zusammenfassung!F94,Zusammenfassung!D94)</f>
        <v>BK-Teilprojekt II - AG 9</v>
      </c>
    </row>
    <row r="90" spans="1:3" x14ac:dyDescent="0.25">
      <c r="A90">
        <v>90</v>
      </c>
      <c r="B90" t="s">
        <v>318</v>
      </c>
      <c r="C90" t="str">
        <f>IF(Zusammenfassung!F95&lt;&gt;"",Zusammenfassung!F95,Zusammenfassung!D95)</f>
        <v>BK-Teilprojekt II - AG 10</v>
      </c>
    </row>
    <row r="91" spans="1:3" x14ac:dyDescent="0.25">
      <c r="A91">
        <v>91</v>
      </c>
      <c r="B91" t="s">
        <v>319</v>
      </c>
      <c r="C91" t="str">
        <f>IF(Zusammenfassung!F96&lt;&gt;"",Zusammenfassung!F96,Zusammenfassung!D96)</f>
        <v>BK-Teilprojekt III - AG 1</v>
      </c>
    </row>
    <row r="92" spans="1:3" x14ac:dyDescent="0.25">
      <c r="A92">
        <v>92</v>
      </c>
      <c r="B92" t="s">
        <v>320</v>
      </c>
      <c r="C92" t="str">
        <f>IF(Zusammenfassung!F97&lt;&gt;"",Zusammenfassung!F97,Zusammenfassung!D97)</f>
        <v>BK-Teilprojekt III - AG 2</v>
      </c>
    </row>
    <row r="93" spans="1:3" x14ac:dyDescent="0.25">
      <c r="A93">
        <v>93</v>
      </c>
      <c r="B93" t="s">
        <v>321</v>
      </c>
      <c r="C93" t="str">
        <f>IF(Zusammenfassung!F98&lt;&gt;"",Zusammenfassung!F98,Zusammenfassung!D98)</f>
        <v>BK-Teilprojekt III - AG 3</v>
      </c>
    </row>
    <row r="94" spans="1:3" x14ac:dyDescent="0.25">
      <c r="A94">
        <v>94</v>
      </c>
      <c r="B94" t="s">
        <v>322</v>
      </c>
      <c r="C94" t="str">
        <f>IF(Zusammenfassung!F99&lt;&gt;"",Zusammenfassung!F99,Zusammenfassung!D99)</f>
        <v>BK-Teilprojekt III - AG 4</v>
      </c>
    </row>
    <row r="95" spans="1:3" x14ac:dyDescent="0.25">
      <c r="A95">
        <v>95</v>
      </c>
      <c r="B95" t="s">
        <v>323</v>
      </c>
      <c r="C95" t="str">
        <f>IF(Zusammenfassung!F100&lt;&gt;"",Zusammenfassung!F100,Zusammenfassung!D100)</f>
        <v>BK-Teilprojekt III - AG 5</v>
      </c>
    </row>
    <row r="96" spans="1:3" x14ac:dyDescent="0.25">
      <c r="A96">
        <v>96</v>
      </c>
      <c r="B96" t="s">
        <v>324</v>
      </c>
      <c r="C96" t="str">
        <f>IF(Zusammenfassung!F101&lt;&gt;"",Zusammenfassung!F101,Zusammenfassung!D101)</f>
        <v>BK-Teilprojekt III - AG 6</v>
      </c>
    </row>
    <row r="97" spans="1:3" x14ac:dyDescent="0.25">
      <c r="A97">
        <v>97</v>
      </c>
      <c r="B97" t="s">
        <v>325</v>
      </c>
      <c r="C97" t="str">
        <f>IF(Zusammenfassung!F102&lt;&gt;"",Zusammenfassung!F102,Zusammenfassung!D102)</f>
        <v>BK-Teilprojekt III - AG 7</v>
      </c>
    </row>
    <row r="98" spans="1:3" x14ac:dyDescent="0.25">
      <c r="A98">
        <v>98</v>
      </c>
      <c r="B98" t="s">
        <v>326</v>
      </c>
      <c r="C98" t="str">
        <f>IF(Zusammenfassung!F103&lt;&gt;"",Zusammenfassung!F103,Zusammenfassung!D103)</f>
        <v>BK-Teilprojekt III - AG 8</v>
      </c>
    </row>
    <row r="99" spans="1:3" x14ac:dyDescent="0.25">
      <c r="A99">
        <v>99</v>
      </c>
      <c r="B99" t="s">
        <v>327</v>
      </c>
      <c r="C99" t="str">
        <f>IF(Zusammenfassung!F104&lt;&gt;"",Zusammenfassung!F104,Zusammenfassung!D104)</f>
        <v>BK-Teilprojekt III - AG 9</v>
      </c>
    </row>
    <row r="100" spans="1:3" x14ac:dyDescent="0.25">
      <c r="A100">
        <v>100</v>
      </c>
      <c r="B100" t="s">
        <v>328</v>
      </c>
      <c r="C100" t="str">
        <f>IF(Zusammenfassung!F105&lt;&gt;"",Zusammenfassung!F105,Zusammenfassung!D105)</f>
        <v>BK-Teilprojekt III - AG 10</v>
      </c>
    </row>
    <row r="101" spans="1:3" x14ac:dyDescent="0.25">
      <c r="A101">
        <v>101</v>
      </c>
      <c r="B101" t="s">
        <v>329</v>
      </c>
      <c r="C101" t="str">
        <f>IF(Zusammenfassung!F106&lt;&gt;"",Zusammenfassung!F106,Zusammenfassung!D106)</f>
        <v>BK-Teilprojekt IV - AG 1</v>
      </c>
    </row>
    <row r="102" spans="1:3" x14ac:dyDescent="0.25">
      <c r="A102">
        <v>102</v>
      </c>
      <c r="B102" t="s">
        <v>330</v>
      </c>
      <c r="C102" t="str">
        <f>IF(Zusammenfassung!F107&lt;&gt;"",Zusammenfassung!F107,Zusammenfassung!D107)</f>
        <v>BK-Teilprojekt IV - AG 2</v>
      </c>
    </row>
    <row r="103" spans="1:3" x14ac:dyDescent="0.25">
      <c r="A103">
        <v>103</v>
      </c>
      <c r="B103" t="s">
        <v>331</v>
      </c>
      <c r="C103" t="str">
        <f>IF(Zusammenfassung!F108&lt;&gt;"",Zusammenfassung!F108,Zusammenfassung!D108)</f>
        <v>BK-Teilprojekt IV - AG 3</v>
      </c>
    </row>
    <row r="104" spans="1:3" x14ac:dyDescent="0.25">
      <c r="A104">
        <v>104</v>
      </c>
      <c r="B104" t="s">
        <v>332</v>
      </c>
      <c r="C104" t="str">
        <f>IF(Zusammenfassung!F109&lt;&gt;"",Zusammenfassung!F109,Zusammenfassung!D109)</f>
        <v>BK-Teilprojekt IV - AG 4</v>
      </c>
    </row>
    <row r="105" spans="1:3" x14ac:dyDescent="0.25">
      <c r="A105">
        <v>105</v>
      </c>
      <c r="B105" t="s">
        <v>333</v>
      </c>
      <c r="C105" t="str">
        <f>IF(Zusammenfassung!F110&lt;&gt;"",Zusammenfassung!F110,Zusammenfassung!D110)</f>
        <v>BK-Teilprojekt IV - AG 5</v>
      </c>
    </row>
    <row r="106" spans="1:3" x14ac:dyDescent="0.25">
      <c r="A106">
        <v>106</v>
      </c>
      <c r="B106" t="s">
        <v>334</v>
      </c>
      <c r="C106" t="str">
        <f>IF(Zusammenfassung!F111&lt;&gt;"",Zusammenfassung!F111,Zusammenfassung!D111)</f>
        <v>BK-Teilprojekt IV - AG 6</v>
      </c>
    </row>
    <row r="107" spans="1:3" x14ac:dyDescent="0.25">
      <c r="A107">
        <v>107</v>
      </c>
      <c r="B107" t="s">
        <v>335</v>
      </c>
      <c r="C107" t="str">
        <f>IF(Zusammenfassung!F112&lt;&gt;"",Zusammenfassung!F112,Zusammenfassung!D112)</f>
        <v>BK-Teilprojekt IV - AG 7</v>
      </c>
    </row>
    <row r="108" spans="1:3" x14ac:dyDescent="0.25">
      <c r="A108">
        <v>108</v>
      </c>
      <c r="B108" t="s">
        <v>336</v>
      </c>
      <c r="C108" t="str">
        <f>IF(Zusammenfassung!F113&lt;&gt;"",Zusammenfassung!F113,Zusammenfassung!D113)</f>
        <v>BK-Teilprojekt IV - AG 8</v>
      </c>
    </row>
    <row r="109" spans="1:3" x14ac:dyDescent="0.25">
      <c r="A109">
        <v>109</v>
      </c>
      <c r="B109" t="s">
        <v>337</v>
      </c>
      <c r="C109" t="str">
        <f>IF(Zusammenfassung!F114&lt;&gt;"",Zusammenfassung!F114,Zusammenfassung!D114)</f>
        <v>BK-Teilprojekt IV - AG 9</v>
      </c>
    </row>
    <row r="110" spans="1:3" x14ac:dyDescent="0.25">
      <c r="A110">
        <v>110</v>
      </c>
      <c r="B110" t="s">
        <v>338</v>
      </c>
      <c r="C110" t="str">
        <f>IF(Zusammenfassung!F115&lt;&gt;"",Zusammenfassung!F115,Zusammenfassung!D115)</f>
        <v>BK-Teilprojekt IV - AG 10</v>
      </c>
    </row>
    <row r="111" spans="1:3" x14ac:dyDescent="0.25">
      <c r="A111">
        <v>111</v>
      </c>
      <c r="B111" t="s">
        <v>339</v>
      </c>
      <c r="C111" t="str">
        <f>IF(Zusammenfassung!F116&lt;&gt;"",Zusammenfassung!F116,Zusammenfassung!D116)</f>
        <v>BK-Teilprojekt V - AG 1</v>
      </c>
    </row>
    <row r="112" spans="1:3" x14ac:dyDescent="0.25">
      <c r="A112">
        <v>112</v>
      </c>
      <c r="B112" t="s">
        <v>340</v>
      </c>
      <c r="C112" t="str">
        <f>IF(Zusammenfassung!F117&lt;&gt;"",Zusammenfassung!F117,Zusammenfassung!D117)</f>
        <v>BK-Teilprojekt V - AG 2</v>
      </c>
    </row>
    <row r="113" spans="1:3" x14ac:dyDescent="0.25">
      <c r="A113">
        <v>113</v>
      </c>
      <c r="B113" t="s">
        <v>341</v>
      </c>
      <c r="C113" t="str">
        <f>IF(Zusammenfassung!F118&lt;&gt;"",Zusammenfassung!F118,Zusammenfassung!D118)</f>
        <v>BK-Teilprojekt V - AG 3</v>
      </c>
    </row>
    <row r="114" spans="1:3" x14ac:dyDescent="0.25">
      <c r="A114">
        <v>114</v>
      </c>
      <c r="B114" t="s">
        <v>342</v>
      </c>
      <c r="C114" t="str">
        <f>IF(Zusammenfassung!F119&lt;&gt;"",Zusammenfassung!F119,Zusammenfassung!D119)</f>
        <v>BK-Teilprojekt V - AG 4</v>
      </c>
    </row>
    <row r="115" spans="1:3" x14ac:dyDescent="0.25">
      <c r="A115">
        <v>115</v>
      </c>
      <c r="B115" t="s">
        <v>343</v>
      </c>
      <c r="C115" t="str">
        <f>IF(Zusammenfassung!F120&lt;&gt;"",Zusammenfassung!F120,Zusammenfassung!D120)</f>
        <v>BK-Teilprojekt V - AG 5</v>
      </c>
    </row>
    <row r="116" spans="1:3" x14ac:dyDescent="0.25">
      <c r="A116">
        <v>116</v>
      </c>
      <c r="B116" t="s">
        <v>344</v>
      </c>
      <c r="C116" t="str">
        <f>IF(Zusammenfassung!F121&lt;&gt;"",Zusammenfassung!F121,Zusammenfassung!D121)</f>
        <v>BK-Teilprojekt V - AG 6</v>
      </c>
    </row>
    <row r="117" spans="1:3" x14ac:dyDescent="0.25">
      <c r="A117">
        <v>117</v>
      </c>
      <c r="B117" t="s">
        <v>345</v>
      </c>
      <c r="C117" t="str">
        <f>IF(Zusammenfassung!F122&lt;&gt;"",Zusammenfassung!F122,Zusammenfassung!D122)</f>
        <v>BK-Teilprojekt V - AG 7</v>
      </c>
    </row>
    <row r="118" spans="1:3" x14ac:dyDescent="0.25">
      <c r="A118">
        <v>118</v>
      </c>
      <c r="B118" t="s">
        <v>346</v>
      </c>
      <c r="C118" t="str">
        <f>IF(Zusammenfassung!F123&lt;&gt;"",Zusammenfassung!F123,Zusammenfassung!D123)</f>
        <v>BK-Teilprojekt V - AG 8</v>
      </c>
    </row>
    <row r="119" spans="1:3" x14ac:dyDescent="0.25">
      <c r="A119">
        <v>119</v>
      </c>
      <c r="B119" t="s">
        <v>347</v>
      </c>
      <c r="C119" t="str">
        <f>IF(Zusammenfassung!F124&lt;&gt;"",Zusammenfassung!F124,Zusammenfassung!D124)</f>
        <v>BK-Teilprojekt V - AG 9</v>
      </c>
    </row>
    <row r="120" spans="1:3" x14ac:dyDescent="0.25">
      <c r="A120">
        <v>120</v>
      </c>
      <c r="B120" t="s">
        <v>348</v>
      </c>
      <c r="C120" t="str">
        <f>IF(Zusammenfassung!F125&lt;&gt;"",Zusammenfassung!F125,Zusammenfassung!D125)</f>
        <v>BK-Teilprojekt V - AG 10</v>
      </c>
    </row>
  </sheetData>
  <phoneticPr fontId="23" type="noConversion"/>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 min="11" max="11" width="64.7109375" style="141" customWidth="1"/>
    <col min="12" max="12" width="8.7109375" style="78" customWidth="1"/>
    <col min="13" max="13" width="18.7109375" style="134" customWidth="1"/>
    <col min="14" max="14" width="18.7109375" style="135" customWidth="1"/>
    <col min="15" max="15" width="12.7109375" style="135" customWidth="1"/>
    <col min="16" max="17" width="12.7109375" style="142" customWidth="1"/>
    <col min="18" max="18" width="21.7109375" style="142" customWidth="1"/>
    <col min="19" max="20" width="21.7109375" style="136" customWidth="1"/>
    <col min="21" max="21" width="30.7109375" style="137" customWidth="1"/>
    <col min="22" max="22" width="11.42578125" style="67" customWidth="1"/>
    <col min="23" max="16384" width="11.42578125" style="67"/>
  </cols>
  <sheetData>
    <row r="1" spans="1:21" ht="20.100000000000001" customHeight="1" x14ac:dyDescent="0.25">
      <c r="J1" s="68" t="str">
        <f>Deckblatt!$A$1</f>
        <v>Kunde:</v>
      </c>
      <c r="K1" s="79" t="str">
        <f>Deckblatt!$B$1</f>
        <v xml:space="preserve">HVB - HVG </v>
      </c>
      <c r="L1" s="80"/>
      <c r="M1" s="70"/>
      <c r="N1" s="70"/>
      <c r="O1" s="69"/>
      <c r="P1" s="69"/>
      <c r="Q1" s="81"/>
      <c r="R1" s="82"/>
      <c r="S1" s="70"/>
      <c r="T1" s="70"/>
      <c r="U1" s="83"/>
    </row>
    <row r="2" spans="1:21" ht="20.100000000000001" customHeight="1" x14ac:dyDescent="0.25">
      <c r="J2" s="68" t="str">
        <f>Deckblatt!$A$2</f>
        <v>Vorhaben:</v>
      </c>
      <c r="K2" s="79" t="str">
        <f>Deckblatt!$B$2</f>
        <v>Harzbewegt</v>
      </c>
      <c r="L2" s="69"/>
      <c r="M2" s="70"/>
      <c r="N2" s="70"/>
      <c r="O2" s="69"/>
      <c r="P2" s="69"/>
      <c r="Q2" s="81"/>
      <c r="R2" s="70"/>
      <c r="S2" s="70"/>
      <c r="T2" s="70"/>
      <c r="U2" s="83"/>
    </row>
    <row r="3" spans="1:21" ht="20.100000000000001" customHeight="1" x14ac:dyDescent="0.25">
      <c r="J3" s="68" t="str">
        <f>Deckblatt!$A$3</f>
        <v>Dokument:</v>
      </c>
      <c r="K3" s="79" t="str">
        <f>Deckblatt!$B$3</f>
        <v>Leistungsverzeichnis</v>
      </c>
      <c r="L3" s="69"/>
      <c r="M3" s="70"/>
      <c r="N3" s="70"/>
      <c r="O3" s="69"/>
      <c r="P3" s="69"/>
      <c r="Q3" s="81"/>
      <c r="R3" s="70"/>
      <c r="S3" s="70"/>
      <c r="T3" s="70"/>
      <c r="U3" s="83"/>
    </row>
    <row r="4" spans="1:21" ht="20.100000000000001" customHeight="1" x14ac:dyDescent="0.25">
      <c r="J4" s="68" t="str">
        <f>Deckblatt!$A$4</f>
        <v>Teil:</v>
      </c>
      <c r="K4" s="79" t="str">
        <f>IF(Zusammenfassung!F70&lt;&gt;"",Zusammenfassung!F70,Zusammenfassung!D70)</f>
        <v>IK-Teilprojekt V - AG 10</v>
      </c>
      <c r="L4" s="80"/>
      <c r="M4" s="70"/>
      <c r="N4" s="70"/>
      <c r="O4" s="69"/>
      <c r="P4" s="69"/>
      <c r="Q4" s="81"/>
      <c r="R4" s="82"/>
      <c r="S4" s="70"/>
      <c r="T4" s="70"/>
      <c r="U4" s="83"/>
    </row>
    <row r="5" spans="1:21" ht="20.100000000000001" customHeight="1" thickBot="1" x14ac:dyDescent="0.3">
      <c r="J5" s="72" t="str">
        <f>Deckblatt!$A$5</f>
        <v>Bieter (Name)</v>
      </c>
      <c r="K5" s="193" t="str">
        <f>IF(Deckblatt!$B$5&lt;&gt;"",Deckblatt!$B$5,"EINGABE FEHLT")</f>
        <v>EINGABE FEHLT</v>
      </c>
      <c r="L5" s="74"/>
      <c r="M5" s="75"/>
      <c r="N5" s="75"/>
      <c r="O5" s="74"/>
      <c r="P5" s="74"/>
      <c r="Q5" s="163"/>
      <c r="R5" s="75"/>
      <c r="S5" s="75"/>
      <c r="T5" s="75"/>
      <c r="U5" s="144"/>
    </row>
    <row r="6" spans="1:21" ht="20.100000000000001" hidden="1" customHeight="1" x14ac:dyDescent="0.25">
      <c r="J6" s="156" t="s">
        <v>378</v>
      </c>
      <c r="K6" s="210">
        <f>Zusammenfassung!$B$70</f>
        <v>5</v>
      </c>
      <c r="L6" s="157" t="str">
        <f>Sprache!$B$33</f>
        <v>IK</v>
      </c>
      <c r="M6" s="158"/>
      <c r="N6" s="158"/>
      <c r="O6" s="161"/>
      <c r="P6" s="161"/>
      <c r="Q6" s="162"/>
      <c r="R6" s="158"/>
      <c r="S6" s="158"/>
      <c r="T6" s="158"/>
      <c r="U6" s="160"/>
    </row>
    <row r="7" spans="1:21" ht="20.100000000000001" hidden="1" customHeight="1" thickBot="1" x14ac:dyDescent="0.3">
      <c r="J7" s="68" t="s">
        <v>379</v>
      </c>
      <c r="K7" s="211">
        <f>Zusammenfassung!$C$70</f>
        <v>10</v>
      </c>
      <c r="L7" s="69"/>
      <c r="M7" s="70"/>
      <c r="N7" s="70"/>
      <c r="O7" s="69"/>
      <c r="P7" s="69"/>
      <c r="Q7" s="81"/>
      <c r="R7" s="70"/>
      <c r="S7" s="70"/>
      <c r="T7" s="70"/>
      <c r="U7" s="83"/>
    </row>
    <row r="8" spans="1:21" ht="20.100000000000001" hidden="1" customHeight="1" x14ac:dyDescent="0.25">
      <c r="C8" s="84"/>
      <c r="D8" s="85"/>
      <c r="E8" s="85"/>
      <c r="F8" s="85"/>
      <c r="G8" s="85"/>
      <c r="H8" s="86"/>
      <c r="J8" s="87" t="str">
        <f>IF(Steuerung!A7&lt;&gt;"",Steuerung!A7,"")</f>
        <v>Währung:</v>
      </c>
      <c r="K8" s="230" t="str">
        <f>Steuerung!B7</f>
        <v>EUR</v>
      </c>
      <c r="L8" s="231"/>
      <c r="M8" s="88"/>
      <c r="N8" s="88"/>
      <c r="O8" s="89"/>
      <c r="P8" s="89"/>
      <c r="Q8" s="89"/>
      <c r="R8" s="90"/>
      <c r="S8" s="90"/>
      <c r="T8" s="90"/>
      <c r="U8" s="91"/>
    </row>
    <row r="9" spans="1:21" ht="20.100000000000001" hidden="1" customHeight="1" thickBot="1" x14ac:dyDescent="0.3">
      <c r="J9" s="92" t="str">
        <f>IF(Steuerung!A8&lt;&gt;"",Steuerung!A8,"")</f>
        <v>Rundung:</v>
      </c>
      <c r="K9" s="232">
        <f>Steuerung!B8</f>
        <v>2</v>
      </c>
      <c r="L9" s="233"/>
      <c r="M9" s="93"/>
      <c r="N9" s="93"/>
      <c r="O9" s="94"/>
      <c r="P9" s="94"/>
      <c r="Q9" s="94"/>
      <c r="R9" s="95"/>
      <c r="S9" s="95"/>
      <c r="T9" s="95"/>
      <c r="U9" s="96"/>
    </row>
    <row r="10" spans="1:21"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99"/>
      <c r="S10" s="100" t="str">
        <f>Sprache!$B$30</f>
        <v>Festpositionen</v>
      </c>
      <c r="T10" s="101" t="str">
        <f>Sprache!$B$32</f>
        <v>Optionen</v>
      </c>
      <c r="U10" s="102" t="str">
        <f>Sprache!$B$48</f>
        <v>Bemerkungen</v>
      </c>
    </row>
    <row r="11" spans="1:21"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08" t="str">
        <f>CONCATENATE(Sprache!$B$46," (",Sprache!$B$17,")")</f>
        <v>Einzelpreis (Netto)</v>
      </c>
      <c r="S11" s="109" t="str">
        <f>CONCATENATE(Sprache!$B$47," (",Sprache!$B$17,")")</f>
        <v>Gesamtpreis (Netto)</v>
      </c>
      <c r="T11" s="110" t="str">
        <f>S11</f>
        <v>Gesamtpreis (Netto)</v>
      </c>
      <c r="U11" s="111" t="s">
        <v>555</v>
      </c>
    </row>
    <row r="12" spans="1:21"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7" t="str">
        <f>IF($K$8&lt;&gt;"","[" &amp;$K$8 &amp;"]","")</f>
        <v>[EUR]</v>
      </c>
      <c r="S12" s="118" t="str">
        <f>IF($K$8&lt;&gt;"","[" &amp;$K$8 &amp;"]","")</f>
        <v>[EUR]</v>
      </c>
      <c r="T12" s="117" t="str">
        <f>IF($K$8&lt;&gt;"","[" &amp;$K$8 &amp;"]","")</f>
        <v>[EUR]</v>
      </c>
      <c r="U12" s="119"/>
    </row>
    <row r="13" spans="1:21" ht="30" customHeight="1" x14ac:dyDescent="0.25">
      <c r="B13" s="120" t="s">
        <v>381</v>
      </c>
      <c r="J13" s="153" t="str">
        <f>Sprache!$B$24</f>
        <v>Summe</v>
      </c>
      <c r="K13" s="121" t="str">
        <f>$K$4</f>
        <v>IK-Teilprojekt V - AG 10</v>
      </c>
      <c r="L13" s="122"/>
      <c r="M13" s="123"/>
      <c r="N13" s="123"/>
      <c r="O13" s="124"/>
      <c r="P13" s="124"/>
      <c r="Q13" s="124"/>
      <c r="R13" s="125"/>
      <c r="S13" s="125">
        <f>SUM(S14:S31)</f>
        <v>0</v>
      </c>
      <c r="T13" s="125">
        <f>SUM(T14:T31)</f>
        <v>0</v>
      </c>
      <c r="U13" s="126"/>
    </row>
    <row r="14" spans="1:21"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IK V - 1</v>
      </c>
      <c r="K14" s="195"/>
      <c r="L14" s="215"/>
      <c r="M14" s="196"/>
      <c r="N14" s="197"/>
      <c r="O14" s="198"/>
      <c r="P14" s="199"/>
      <c r="Q14" s="200"/>
      <c r="R14" s="201"/>
      <c r="S14" s="202" t="str">
        <f>IF($T14="",
IF($R14&lt;&gt;"",ROUND(IF($P14&lt;&gt;"",$P14,IF($O14&lt;&gt;"",$O14,0))*$R14,$K$9),""),"")</f>
        <v/>
      </c>
      <c r="T14" s="203" t="str">
        <f>IF($L14&lt;&gt;"",
IF($R14&lt;&gt;"",ROUND(IF($P14&lt;&gt;"",$P14,IF($O14&lt;&gt;"",$O14,0))*$R14,$K$9),""),"")</f>
        <v/>
      </c>
      <c r="U14" s="204"/>
    </row>
    <row r="15" spans="1:21"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IK V - 1.1</v>
      </c>
      <c r="K15" s="195"/>
      <c r="L15" s="215"/>
      <c r="M15" s="196"/>
      <c r="N15" s="197"/>
      <c r="O15" s="198"/>
      <c r="P15" s="199"/>
      <c r="Q15" s="200"/>
      <c r="R15" s="201"/>
      <c r="S15" s="202" t="str">
        <f t="shared" ref="S15:S31" si="7">IF($T15="",
IF($R15&lt;&gt;"",ROUND(IF($P15&lt;&gt;"",$P15,IF($O15&lt;&gt;"",$O15,0))*$R15,$K$9),""),"")</f>
        <v/>
      </c>
      <c r="T15" s="203" t="str">
        <f t="shared" ref="T15:T31" si="8">IF($L15&lt;&gt;"",
IF($R15&lt;&gt;"",ROUND(IF($P15&lt;&gt;"",$P15,IF($O15&lt;&gt;"",$O15,0))*$R15,$K$9),""),"")</f>
        <v/>
      </c>
      <c r="U15" s="204"/>
    </row>
    <row r="16" spans="1:21"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IK V - 1.1.1</v>
      </c>
      <c r="K16" s="195"/>
      <c r="L16" s="215"/>
      <c r="M16" s="196"/>
      <c r="N16" s="197"/>
      <c r="O16" s="198"/>
      <c r="P16" s="199"/>
      <c r="Q16" s="200"/>
      <c r="R16" s="201"/>
      <c r="S16" s="202" t="str">
        <f t="shared" si="7"/>
        <v/>
      </c>
      <c r="T16" s="203" t="str">
        <f t="shared" si="8"/>
        <v/>
      </c>
      <c r="U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IK V - 1.1.1.1</v>
      </c>
      <c r="K17" s="195"/>
      <c r="L17" s="215"/>
      <c r="M17" s="196"/>
      <c r="N17" s="197"/>
      <c r="O17" s="198"/>
      <c r="P17" s="199"/>
      <c r="Q17" s="200"/>
      <c r="R17" s="201"/>
      <c r="S17" s="202" t="str">
        <f t="shared" si="7"/>
        <v/>
      </c>
      <c r="T17" s="203" t="str">
        <f t="shared" si="8"/>
        <v/>
      </c>
      <c r="U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IK V - 1.1.1.2</v>
      </c>
      <c r="K18" s="195"/>
      <c r="L18" s="215"/>
      <c r="M18" s="196"/>
      <c r="N18" s="197"/>
      <c r="O18" s="198"/>
      <c r="P18" s="199"/>
      <c r="Q18" s="200"/>
      <c r="R18" s="201"/>
      <c r="S18" s="202" t="str">
        <f t="shared" si="7"/>
        <v/>
      </c>
      <c r="T18" s="203" t="str">
        <f t="shared" si="8"/>
        <v/>
      </c>
      <c r="U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IK V - 1.1.2</v>
      </c>
      <c r="K19" s="195"/>
      <c r="L19" s="215"/>
      <c r="M19" s="196"/>
      <c r="N19" s="197"/>
      <c r="O19" s="198"/>
      <c r="P19" s="199"/>
      <c r="Q19" s="200"/>
      <c r="R19" s="201"/>
      <c r="S19" s="202" t="str">
        <f t="shared" si="7"/>
        <v/>
      </c>
      <c r="T19" s="203" t="str">
        <f t="shared" si="8"/>
        <v/>
      </c>
      <c r="U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IK V - 1.1.2.1</v>
      </c>
      <c r="K20" s="195"/>
      <c r="L20" s="215"/>
      <c r="M20" s="196"/>
      <c r="N20" s="197"/>
      <c r="O20" s="198"/>
      <c r="P20" s="199"/>
      <c r="Q20" s="200"/>
      <c r="R20" s="201"/>
      <c r="S20" s="202" t="str">
        <f t="shared" si="7"/>
        <v/>
      </c>
      <c r="T20" s="203" t="str">
        <f t="shared" si="8"/>
        <v/>
      </c>
      <c r="U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IK V - 1.1.2.2</v>
      </c>
      <c r="K21" s="195"/>
      <c r="L21" s="215"/>
      <c r="M21" s="196"/>
      <c r="N21" s="197"/>
      <c r="O21" s="198"/>
      <c r="P21" s="199"/>
      <c r="Q21" s="200"/>
      <c r="R21" s="201"/>
      <c r="S21" s="202" t="str">
        <f t="shared" si="7"/>
        <v/>
      </c>
      <c r="T21" s="203" t="str">
        <f t="shared" si="8"/>
        <v/>
      </c>
      <c r="U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IK V - 2</v>
      </c>
      <c r="K22" s="195"/>
      <c r="L22" s="215"/>
      <c r="M22" s="196"/>
      <c r="N22" s="197"/>
      <c r="O22" s="198"/>
      <c r="P22" s="199"/>
      <c r="Q22" s="200"/>
      <c r="R22" s="201"/>
      <c r="S22" s="202" t="str">
        <f t="shared" si="7"/>
        <v/>
      </c>
      <c r="T22" s="203" t="str">
        <f t="shared" si="8"/>
        <v/>
      </c>
      <c r="U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IK V - 2.1</v>
      </c>
      <c r="K23" s="195"/>
      <c r="L23" s="215"/>
      <c r="M23" s="196"/>
      <c r="N23" s="197"/>
      <c r="O23" s="198"/>
      <c r="P23" s="199"/>
      <c r="Q23" s="200"/>
      <c r="R23" s="201"/>
      <c r="S23" s="202" t="str">
        <f t="shared" si="7"/>
        <v/>
      </c>
      <c r="T23" s="203" t="str">
        <f t="shared" si="8"/>
        <v/>
      </c>
      <c r="U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IK V - 2.1.1</v>
      </c>
      <c r="K24" s="195"/>
      <c r="L24" s="215"/>
      <c r="M24" s="196"/>
      <c r="N24" s="197"/>
      <c r="O24" s="198"/>
      <c r="P24" s="199"/>
      <c r="Q24" s="200"/>
      <c r="R24" s="201"/>
      <c r="S24" s="202" t="str">
        <f t="shared" si="7"/>
        <v/>
      </c>
      <c r="T24" s="203" t="str">
        <f t="shared" si="8"/>
        <v/>
      </c>
      <c r="U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IK V - 2.1.1.1</v>
      </c>
      <c r="K25" s="195"/>
      <c r="L25" s="215"/>
      <c r="M25" s="196"/>
      <c r="N25" s="197"/>
      <c r="O25" s="198"/>
      <c r="P25" s="199"/>
      <c r="Q25" s="200"/>
      <c r="R25" s="201"/>
      <c r="S25" s="202" t="str">
        <f t="shared" si="7"/>
        <v/>
      </c>
      <c r="T25" s="203" t="str">
        <f t="shared" si="8"/>
        <v/>
      </c>
      <c r="U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IK V - 2.1.1.2</v>
      </c>
      <c r="K26" s="195"/>
      <c r="L26" s="215"/>
      <c r="M26" s="196"/>
      <c r="N26" s="197"/>
      <c r="O26" s="198"/>
      <c r="P26" s="199"/>
      <c r="Q26" s="200"/>
      <c r="R26" s="201"/>
      <c r="S26" s="202" t="str">
        <f t="shared" si="7"/>
        <v/>
      </c>
      <c r="T26" s="203" t="str">
        <f t="shared" si="8"/>
        <v/>
      </c>
      <c r="U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IK V - 2.1.2</v>
      </c>
      <c r="K27" s="195"/>
      <c r="L27" s="215"/>
      <c r="M27" s="196"/>
      <c r="N27" s="197"/>
      <c r="O27" s="198"/>
      <c r="P27" s="199"/>
      <c r="Q27" s="200"/>
      <c r="R27" s="201"/>
      <c r="S27" s="202" t="str">
        <f t="shared" si="7"/>
        <v/>
      </c>
      <c r="T27" s="203" t="str">
        <f t="shared" si="8"/>
        <v/>
      </c>
      <c r="U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IK V - 2.1.2.1</v>
      </c>
      <c r="K28" s="195"/>
      <c r="L28" s="215"/>
      <c r="M28" s="196"/>
      <c r="N28" s="197"/>
      <c r="O28" s="198"/>
      <c r="P28" s="199"/>
      <c r="Q28" s="200"/>
      <c r="R28" s="201"/>
      <c r="S28" s="202" t="str">
        <f t="shared" si="7"/>
        <v/>
      </c>
      <c r="T28" s="203" t="str">
        <f t="shared" si="8"/>
        <v/>
      </c>
      <c r="U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IK V - 2.1.2.2</v>
      </c>
      <c r="K29" s="195"/>
      <c r="L29" s="215"/>
      <c r="M29" s="196"/>
      <c r="N29" s="197"/>
      <c r="O29" s="198"/>
      <c r="P29" s="199"/>
      <c r="Q29" s="200"/>
      <c r="R29" s="201"/>
      <c r="S29" s="202" t="str">
        <f t="shared" si="7"/>
        <v/>
      </c>
      <c r="T29" s="203" t="str">
        <f t="shared" si="8"/>
        <v/>
      </c>
      <c r="U29" s="204"/>
    </row>
    <row r="30" spans="1:26" s="71" customFormat="1" ht="20.100000000000001" customHeight="1" x14ac:dyDescent="0.2">
      <c r="A30" s="37">
        <v>2</v>
      </c>
      <c r="B30" s="66"/>
      <c r="C30" s="127" t="str">
        <f t="shared" si="0"/>
        <v>Ü</v>
      </c>
      <c r="D30" s="128">
        <f t="shared" si="1"/>
        <v>2</v>
      </c>
      <c r="E30" s="128">
        <f t="shared" si="2"/>
        <v>2</v>
      </c>
      <c r="F30" s="128">
        <f t="shared" si="3"/>
        <v>0</v>
      </c>
      <c r="G30" s="128">
        <f t="shared" si="4"/>
        <v>0</v>
      </c>
      <c r="H30" s="129" t="str">
        <f t="shared" si="5"/>
        <v>2.2</v>
      </c>
      <c r="I30" s="130"/>
      <c r="J30" s="131" t="str">
        <f t="shared" si="6"/>
        <v>IK V - 2.2</v>
      </c>
      <c r="K30" s="195"/>
      <c r="L30" s="215"/>
      <c r="M30" s="196"/>
      <c r="N30" s="197"/>
      <c r="O30" s="198"/>
      <c r="P30" s="199"/>
      <c r="Q30" s="200"/>
      <c r="R30" s="201"/>
      <c r="S30" s="202" t="str">
        <f t="shared" si="7"/>
        <v/>
      </c>
      <c r="T30" s="203" t="str">
        <f t="shared" si="8"/>
        <v/>
      </c>
      <c r="U30" s="204"/>
      <c r="V30" s="132"/>
      <c r="W30" s="132"/>
      <c r="X30" s="132"/>
      <c r="Y30" s="132"/>
      <c r="Z30" s="132"/>
    </row>
    <row r="31" spans="1:26" s="71" customFormat="1" ht="20.100000000000001" customHeight="1" x14ac:dyDescent="0.2">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IK V - 2.2.1</v>
      </c>
      <c r="K31" s="195"/>
      <c r="L31" s="215"/>
      <c r="M31" s="196"/>
      <c r="N31" s="197"/>
      <c r="O31" s="198"/>
      <c r="P31" s="199"/>
      <c r="Q31" s="200"/>
      <c r="R31" s="201"/>
      <c r="S31" s="202" t="str">
        <f t="shared" si="7"/>
        <v/>
      </c>
      <c r="T31" s="203" t="str">
        <f t="shared" si="8"/>
        <v/>
      </c>
      <c r="U31" s="204"/>
      <c r="V31" s="132"/>
      <c r="W31" s="132"/>
      <c r="X31" s="132"/>
      <c r="Y31" s="132"/>
      <c r="Z31" s="132"/>
    </row>
    <row r="32" spans="1:26" s="71" customFormat="1" x14ac:dyDescent="0.2">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71" customFormat="1" x14ac:dyDescent="0.2">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71" customFormat="1" x14ac:dyDescent="0.2">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sheetData>
  <sheetProtection algorithmName="SHA-512" hashValue="SGXQJkrzbGTl9gCjPK+WRzsCNcdhRy2Z7CFbcfHLIf0WjzfCgqhY7KykSjEuf5bO/r5HJ5RsoMqnoeeYOUUBQw==" saltValue="no8RKBULuEucz/jRKhKhyw==" spinCount="100000" sheet="1" objects="1" scenarios="1" formatCells="0" formatRows="0" selectLockedCells="1" autoFilter="0"/>
  <mergeCells count="1">
    <mergeCell ref="O10:P10"/>
  </mergeCells>
  <conditionalFormatting sqref="J14:U31">
    <cfRule type="expression" dxfId="1077" priority="1" stopIfTrue="1">
      <formula>AND( $A14=1, $C14="T" )</formula>
    </cfRule>
    <cfRule type="expression" dxfId="1076" priority="2" stopIfTrue="1">
      <formula>AND( $A14=4, $C14="ü" )</formula>
    </cfRule>
    <cfRule type="expression" dxfId="1075" priority="13" stopIfTrue="1">
      <formula>AND( $A14=3, $C14="ü" )</formula>
    </cfRule>
    <cfRule type="expression" dxfId="1074" priority="14" stopIfTrue="1">
      <formula>AND( $A14=2, $C14="Ü" )</formula>
    </cfRule>
  </conditionalFormatting>
  <conditionalFormatting sqref="J31:U31">
    <cfRule type="expression" dxfId="1073" priority="6" stopIfTrue="1">
      <formula>AND( $A31=1, $C31="T" )</formula>
    </cfRule>
    <cfRule type="expression" dxfId="1072" priority="7" stopIfTrue="1">
      <formula>AND( $A31=4, $C31="ü" )</formula>
    </cfRule>
    <cfRule type="expression" dxfId="1071" priority="8" stopIfTrue="1">
      <formula>AND( $A31=3, $C31="ü" )</formula>
    </cfRule>
    <cfRule type="expression" dxfId="1070" priority="9" stopIfTrue="1">
      <formula>AND( $A31=2, $C31="Ü" )</formula>
    </cfRule>
  </conditionalFormatting>
  <conditionalFormatting sqref="O14:O31">
    <cfRule type="expression" dxfId="1069" priority="11" stopIfTrue="1">
      <formula>AND($O14&lt;&gt;"",$P14&lt;&gt;"")</formula>
    </cfRule>
  </conditionalFormatting>
  <conditionalFormatting sqref="O31">
    <cfRule type="expression" dxfId="1068" priority="4" stopIfTrue="1">
      <formula>AND($O31&lt;&gt;"",$P31&lt;&gt;"")</formula>
    </cfRule>
  </conditionalFormatting>
  <conditionalFormatting sqref="P14:P31">
    <cfRule type="expression" dxfId="1067" priority="10" stopIfTrue="1">
      <formula>$O14&lt;&gt;""</formula>
    </cfRule>
  </conditionalFormatting>
  <conditionalFormatting sqref="P31">
    <cfRule type="expression" dxfId="1066" priority="3" stopIfTrue="1">
      <formula>$O31&lt;&gt;""</formula>
    </cfRule>
  </conditionalFormatting>
  <conditionalFormatting sqref="R14:R31">
    <cfRule type="expression" dxfId="1065" priority="12" stopIfTrue="1">
      <formula>AND($K14&lt;&gt;"",OR($O14&lt;&gt;"",$P14&lt;&gt;""))</formula>
    </cfRule>
  </conditionalFormatting>
  <conditionalFormatting sqref="R31">
    <cfRule type="expression" dxfId="1064" priority="5" stopIfTrue="1">
      <formula>AND($K31&lt;&gt;"",OR($O31&lt;&gt;"",$P31&lt;&gt;""))</formula>
    </cfRule>
  </conditionalFormatting>
  <conditionalFormatting sqref="S14:S31">
    <cfRule type="expression" dxfId="1063" priority="15">
      <formula>$L14&lt;&gt;""</formula>
    </cfRule>
  </conditionalFormatting>
  <conditionalFormatting sqref="T14:T31">
    <cfRule type="expression" dxfId="1062" priority="16" stopIfTrue="1">
      <formula>$L14=""</formula>
    </cfRule>
  </conditionalFormatting>
  <dataValidations count="2">
    <dataValidation type="list" allowBlank="1" showInputMessage="1" showErrorMessage="1" sqref="B14:B31" xr:uid="{758F8BC2-6DA6-404E-B662-CE8E3092A733}">
      <formula1>"B"</formula1>
    </dataValidation>
    <dataValidation type="list" allowBlank="1" showInputMessage="1" showErrorMessage="1" sqref="A14:A31" xr:uid="{FA73C297-4747-4F2D-AEA8-16D06AFAE0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100"/>
  <sheetViews>
    <sheetView tabSelected="1" zoomScale="70" zoomScaleNormal="70" workbookViewId="0">
      <pane xSplit="10" ySplit="13" topLeftCell="K29" activePane="bottomRight" state="frozen"/>
      <selection pane="topRight" activeCell="K1" sqref="K1"/>
      <selection pane="bottomLeft" activeCell="A14" sqref="A14"/>
      <selection pane="bottomRight" activeCell="P14" sqref="P14"/>
    </sheetView>
  </sheetViews>
  <sheetFormatPr baseColWidth="10" defaultColWidth="11.42578125" defaultRowHeight="15" x14ac:dyDescent="0.25"/>
  <cols>
    <col min="1" max="7" width="2.7109375" style="252" hidden="1" customWidth="1"/>
    <col min="8" max="8" width="6.7109375" style="252" hidden="1" customWidth="1"/>
    <col min="9" max="9" width="2.7109375" style="252" hidden="1" customWidth="1"/>
    <col min="10" max="10" width="13.7109375" style="463" customWidth="1"/>
    <col min="11" max="11" width="64.7109375" style="469" customWidth="1"/>
    <col min="12" max="12" width="8.7109375" style="378" customWidth="1"/>
    <col min="13" max="13" width="18.7109375" style="464" customWidth="1"/>
    <col min="14" max="14" width="18.7109375" style="465" hidden="1" customWidth="1"/>
    <col min="15" max="15" width="12.7109375" style="465" customWidth="1"/>
    <col min="16" max="17" width="12.7109375" style="470" customWidth="1"/>
    <col min="18" max="19" width="10.7109375" style="487" customWidth="1"/>
    <col min="20" max="21" width="21.7109375" style="467" customWidth="1"/>
    <col min="22" max="22" width="21.7109375" style="468" customWidth="1"/>
    <col min="23" max="23" width="30.7109375" style="252" customWidth="1"/>
    <col min="24" max="24" width="11.42578125" style="459"/>
    <col min="25" max="16384" width="11.42578125" style="252"/>
  </cols>
  <sheetData>
    <row r="1" spans="1:24" ht="20.100000000000001" customHeight="1" x14ac:dyDescent="0.25">
      <c r="J1" s="265" t="str">
        <f>Deckblatt!$A$1</f>
        <v>Kunde:</v>
      </c>
      <c r="K1" s="381" t="str">
        <f>Deckblatt!$B$1</f>
        <v xml:space="preserve">HVB - HVG </v>
      </c>
      <c r="L1" s="382"/>
      <c r="M1" s="270"/>
      <c r="N1" s="270"/>
      <c r="O1" s="270"/>
      <c r="P1" s="270"/>
      <c r="Q1" s="471"/>
      <c r="R1" s="471"/>
      <c r="S1" s="471"/>
      <c r="T1" s="471"/>
      <c r="U1" s="471"/>
      <c r="V1" s="471"/>
      <c r="W1" s="384"/>
    </row>
    <row r="2" spans="1:24" ht="20.100000000000001" customHeight="1" x14ac:dyDescent="0.25">
      <c r="J2" s="265" t="str">
        <f>Deckblatt!$A$2</f>
        <v>Vorhaben:</v>
      </c>
      <c r="K2" s="381" t="str">
        <f>Deckblatt!$B$2</f>
        <v>Harzbewegt</v>
      </c>
      <c r="L2" s="269"/>
      <c r="M2" s="270"/>
      <c r="N2" s="270"/>
      <c r="O2" s="270"/>
      <c r="P2" s="270"/>
      <c r="Q2" s="471"/>
      <c r="R2" s="471"/>
      <c r="S2" s="471"/>
      <c r="T2" s="471"/>
      <c r="U2" s="471"/>
      <c r="V2" s="471"/>
      <c r="W2" s="384"/>
    </row>
    <row r="3" spans="1:24" ht="20.100000000000001" customHeight="1" x14ac:dyDescent="0.25">
      <c r="J3" s="265" t="str">
        <f>Deckblatt!$A$3</f>
        <v>Dokument:</v>
      </c>
      <c r="K3" s="381" t="str">
        <f>Deckblatt!$B$3</f>
        <v>Leistungsverzeichnis</v>
      </c>
      <c r="L3" s="269"/>
      <c r="M3" s="270"/>
      <c r="N3" s="270"/>
      <c r="O3" s="270"/>
      <c r="P3" s="270"/>
      <c r="Q3" s="471"/>
      <c r="R3" s="471"/>
      <c r="S3" s="471"/>
      <c r="T3" s="471"/>
      <c r="U3" s="471"/>
      <c r="V3" s="471"/>
      <c r="W3" s="384"/>
    </row>
    <row r="4" spans="1:24" ht="20.100000000000001" customHeight="1" x14ac:dyDescent="0.25">
      <c r="J4" s="265" t="str">
        <f>Deckblatt!$A$4</f>
        <v>Teil:</v>
      </c>
      <c r="K4" s="381" t="str">
        <f>IF(Zusammenfassung!F76&lt;&gt;"",Zusammenfassung!F76,Zusammenfassung!D76)</f>
        <v>Betriebskosten - HVB</v>
      </c>
      <c r="L4" s="382"/>
      <c r="M4" s="270"/>
      <c r="N4" s="270"/>
      <c r="O4" s="270"/>
      <c r="P4" s="270"/>
      <c r="Q4" s="471"/>
      <c r="R4" s="471"/>
      <c r="S4" s="471"/>
      <c r="T4" s="471"/>
      <c r="U4" s="471"/>
      <c r="V4" s="471"/>
      <c r="W4" s="384"/>
    </row>
    <row r="5" spans="1:24" ht="20.100000000000001" customHeight="1" thickBot="1" x14ac:dyDescent="0.3">
      <c r="J5" s="274" t="str">
        <f>Deckblatt!$A$5</f>
        <v>Bieter (Name)</v>
      </c>
      <c r="K5" s="385" t="str">
        <f>IF(Deckblatt!$B$5&lt;&gt;"",Deckblatt!$B$5,"EINGABE FEHLT")</f>
        <v>EINGABE FEHLT</v>
      </c>
      <c r="L5" s="278"/>
      <c r="M5" s="276"/>
      <c r="N5" s="276"/>
      <c r="O5" s="276"/>
      <c r="P5" s="276"/>
      <c r="Q5" s="472"/>
      <c r="R5" s="472"/>
      <c r="S5" s="472"/>
      <c r="T5" s="472"/>
      <c r="U5" s="472"/>
      <c r="V5" s="472"/>
      <c r="W5" s="387"/>
    </row>
    <row r="6" spans="1:24" ht="20.100000000000001" hidden="1" customHeight="1" x14ac:dyDescent="0.25">
      <c r="J6" s="388" t="s">
        <v>378</v>
      </c>
      <c r="K6" s="389">
        <f>Zusammenfassung!$B$76</f>
        <v>1</v>
      </c>
      <c r="L6" s="390" t="str">
        <f>Sprache!$B$34</f>
        <v>BK</v>
      </c>
      <c r="M6" s="391"/>
      <c r="N6" s="391"/>
      <c r="O6" s="391"/>
      <c r="P6" s="391"/>
      <c r="Q6" s="473"/>
      <c r="R6" s="473"/>
      <c r="S6" s="473"/>
      <c r="T6" s="473"/>
      <c r="U6" s="473"/>
      <c r="V6" s="473"/>
      <c r="W6" s="394"/>
    </row>
    <row r="7" spans="1:24" ht="20.100000000000001" hidden="1" customHeight="1" thickBot="1" x14ac:dyDescent="0.3">
      <c r="J7" s="265" t="s">
        <v>379</v>
      </c>
      <c r="K7" s="395">
        <f>Zusammenfassung!$C$76</f>
        <v>1</v>
      </c>
      <c r="L7" s="269"/>
      <c r="M7" s="270"/>
      <c r="N7" s="270"/>
      <c r="O7" s="270"/>
      <c r="P7" s="270"/>
      <c r="Q7" s="471"/>
      <c r="R7" s="471"/>
      <c r="S7" s="471"/>
      <c r="T7" s="471"/>
      <c r="U7" s="471"/>
      <c r="V7" s="472"/>
      <c r="W7" s="387"/>
    </row>
    <row r="8" spans="1:24" ht="20.100000000000001" hidden="1" customHeight="1" x14ac:dyDescent="0.25">
      <c r="C8" s="396"/>
      <c r="D8" s="397"/>
      <c r="E8" s="397"/>
      <c r="F8" s="397"/>
      <c r="G8" s="397"/>
      <c r="H8" s="398"/>
      <c r="J8" s="399" t="str">
        <f>IF(Steuerung!A7&lt;&gt;"",Steuerung!A7,"")</f>
        <v>Währung:</v>
      </c>
      <c r="K8" s="400" t="str">
        <f>Steuerung!B7</f>
        <v>EUR</v>
      </c>
      <c r="L8" s="401"/>
      <c r="M8" s="402"/>
      <c r="N8" s="402"/>
      <c r="O8" s="474"/>
      <c r="P8" s="474"/>
      <c r="Q8" s="474"/>
      <c r="R8" s="474"/>
      <c r="S8" s="474"/>
      <c r="T8" s="404"/>
      <c r="U8" s="404"/>
      <c r="V8" s="404"/>
      <c r="W8" s="405"/>
    </row>
    <row r="9" spans="1:24" ht="20.100000000000001" hidden="1" customHeight="1" thickBot="1" x14ac:dyDescent="0.3">
      <c r="J9" s="406" t="str">
        <f>IF(Steuerung!A8&lt;&gt;"",Steuerung!A8,"")</f>
        <v>Rundung:</v>
      </c>
      <c r="K9" s="407">
        <f>Steuerung!B8</f>
        <v>2</v>
      </c>
      <c r="L9" s="408"/>
      <c r="M9" s="409"/>
      <c r="N9" s="409"/>
      <c r="O9" s="475"/>
      <c r="P9" s="475"/>
      <c r="Q9" s="475"/>
      <c r="R9" s="475"/>
      <c r="S9" s="475"/>
      <c r="T9" s="411"/>
      <c r="U9" s="411"/>
      <c r="V9" s="411"/>
      <c r="W9" s="412"/>
    </row>
    <row r="10" spans="1:24" ht="30" customHeight="1" x14ac:dyDescent="0.25">
      <c r="J10" s="399"/>
      <c r="K10" s="413" t="str">
        <f>Sprache!$B$40</f>
        <v>Beschreibung</v>
      </c>
      <c r="L10" s="414" t="str">
        <f>Sprache!$B$31</f>
        <v>Option</v>
      </c>
      <c r="M10" s="415" t="str">
        <f>Sprache!$B$36</f>
        <v>Leistung gemäß</v>
      </c>
      <c r="N10" s="415" t="str">
        <f>IF($M$10&lt;&gt;"",$M$10,"")</f>
        <v>Leistung gemäß</v>
      </c>
      <c r="O10" s="416" t="str">
        <f>Sprache!$B$45</f>
        <v>Menge</v>
      </c>
      <c r="P10" s="417"/>
      <c r="Q10" s="418" t="str">
        <f>CONCATENATE(Sprache!$B$44," (",Sprache!$B$45,")")</f>
        <v>Einheit (Menge)</v>
      </c>
      <c r="R10" s="476" t="str">
        <f>Sprache!$B$49</f>
        <v>Zeit</v>
      </c>
      <c r="S10" s="477" t="str">
        <f>CONCATENATE(Sprache!$B$44," (",Sprache!$B$49,")")</f>
        <v>Einheit (Zeit)</v>
      </c>
      <c r="T10" s="419"/>
      <c r="U10" s="420" t="str">
        <f>Sprache!$B$30</f>
        <v>Festpositionen</v>
      </c>
      <c r="V10" s="421" t="str">
        <f>Sprache!$B$32</f>
        <v>Optionen</v>
      </c>
      <c r="W10" s="422" t="str">
        <f>Sprache!$B$48</f>
        <v>Bemerkungen</v>
      </c>
    </row>
    <row r="11" spans="1:24" ht="30" customHeight="1" x14ac:dyDescent="0.25">
      <c r="B11" s="423"/>
      <c r="J11" s="424"/>
      <c r="K11" s="425"/>
      <c r="L11" s="426"/>
      <c r="M11" s="415" t="str">
        <f>Sprache!$B$37</f>
        <v>Lastenheft</v>
      </c>
      <c r="N11" s="415" t="str">
        <f>Sprache!$B$37</f>
        <v>Lastenheft</v>
      </c>
      <c r="O11" s="427" t="str">
        <f>Sprache!$B$41</f>
        <v>Vorgabe</v>
      </c>
      <c r="P11" s="415" t="str">
        <f>CONCATENATE(Sprache!$B$43," ",Sprache!$B$41)</f>
        <v>Korrektur Vorgabe</v>
      </c>
      <c r="Q11" s="428"/>
      <c r="R11" s="478" t="str">
        <f>Sprache!$B$50</f>
        <v>Vertragsdauer</v>
      </c>
      <c r="S11" s="479"/>
      <c r="T11" s="429" t="str">
        <f>CONCATENATE(Sprache!$B$46," (",Sprache!$B$17,")")</f>
        <v>Einzelpreis (Netto)</v>
      </c>
      <c r="U11" s="430" t="str">
        <f>CONCATENATE(Sprache!$B$47," (",Sprache!$B$17,")")</f>
        <v>Gesamtpreis (Netto)</v>
      </c>
      <c r="V11" s="431" t="str">
        <f>U11</f>
        <v>Gesamtpreis (Netto)</v>
      </c>
      <c r="W11" s="432" t="s">
        <v>380</v>
      </c>
    </row>
    <row r="12" spans="1:24" ht="30" customHeight="1" thickBot="1" x14ac:dyDescent="0.3">
      <c r="B12" s="423"/>
      <c r="J12" s="433"/>
      <c r="K12" s="434"/>
      <c r="L12" s="435"/>
      <c r="M12" s="415" t="str">
        <f>Sprache!$B$38</f>
        <v>Kapitel</v>
      </c>
      <c r="N12" s="415" t="str">
        <f>Sprache!$B$39</f>
        <v>Kriterium</v>
      </c>
      <c r="O12" s="436" t="str">
        <f>Sprache!$B$42</f>
        <v>Vergabestelle</v>
      </c>
      <c r="P12" s="437" t="str">
        <f>Sprache!$B$13</f>
        <v>Bieter</v>
      </c>
      <c r="Q12" s="438"/>
      <c r="R12" s="480"/>
      <c r="S12" s="481"/>
      <c r="T12" s="439" t="str">
        <f>IF($K$8&lt;&gt;"","[" &amp;$K$8 &amp;"]","")</f>
        <v>[EUR]</v>
      </c>
      <c r="U12" s="440" t="str">
        <f>IF($K$8&lt;&gt;"","[" &amp;$K$8 &amp;"]","")</f>
        <v>[EUR]</v>
      </c>
      <c r="V12" s="439" t="str">
        <f>IF($K$8&lt;&gt;"","[" &amp;$K$8 &amp;"]","")</f>
        <v>[EUR]</v>
      </c>
      <c r="W12" s="441"/>
    </row>
    <row r="13" spans="1:24" s="484" customFormat="1" ht="75" x14ac:dyDescent="0.25">
      <c r="A13" s="252"/>
      <c r="B13" s="442" t="s">
        <v>381</v>
      </c>
      <c r="C13" s="252"/>
      <c r="D13" s="252"/>
      <c r="E13" s="252"/>
      <c r="F13" s="252"/>
      <c r="G13" s="252"/>
      <c r="H13" s="252"/>
      <c r="I13" s="252"/>
      <c r="J13" s="443" t="str">
        <f>Sprache!$B$24</f>
        <v>Summe</v>
      </c>
      <c r="K13" s="444" t="str">
        <f>$K$4</f>
        <v>Betriebskosten - HVB</v>
      </c>
      <c r="L13" s="445"/>
      <c r="M13" s="446"/>
      <c r="N13" s="446"/>
      <c r="O13" s="447"/>
      <c r="P13" s="447"/>
      <c r="Q13" s="447"/>
      <c r="R13" s="482"/>
      <c r="S13" s="482"/>
      <c r="T13" s="125"/>
      <c r="U13" s="125">
        <f>SUM(U14:U62)</f>
        <v>0</v>
      </c>
      <c r="V13" s="125">
        <f>SUM(V14:V62)</f>
        <v>0</v>
      </c>
      <c r="W13" s="448" t="s">
        <v>382</v>
      </c>
      <c r="X13" s="483"/>
    </row>
    <row r="14" spans="1:24" ht="20.100000000000001" customHeight="1" x14ac:dyDescent="0.25">
      <c r="A14" s="449">
        <v>1</v>
      </c>
      <c r="B14" s="450"/>
      <c r="C14" s="451" t="str">
        <f>IF(LEN(H14)=1, "T",
IF( LEN(H15)-LEN(SUBSTITUTE(H15,".",)) &gt; LEN(H14)-LEN(SUBSTITUTE(H14,".",)), "Ü",
""))</f>
        <v>T</v>
      </c>
      <c r="D14" s="452">
        <f xml:space="preserve"> IF(A14=1,D13+1,D13)</f>
        <v>1</v>
      </c>
      <c r="E14" s="452">
        <f xml:space="preserve"> IF(A14=1, 0,IF(A14=2,E13+1,E13))</f>
        <v>0</v>
      </c>
      <c r="F14" s="452">
        <f xml:space="preserve"> IF( OR(A14=1,A14=2), 0, IF(A14=3,F13+1,F13))</f>
        <v>0</v>
      </c>
      <c r="G14" s="452">
        <f xml:space="preserve"> IF(OR(A14=1,A14=2, A14=3),0,IF(A14=4,G13+1,G13))</f>
        <v>0</v>
      </c>
      <c r="H14" s="453">
        <f>IF(A14=1,D14,IF(A14=2,CONCATENATE(D14,".",E14),IF(A14=3,CONCATENATE(D14,".",E14,".",F14),IF(A14=4,CONCATENATE(D14,".",E14,".",F14,".",G14),""))))</f>
        <v>1</v>
      </c>
      <c r="I14" s="454"/>
      <c r="J14" s="455" t="str">
        <f>IF(H14&lt;&gt;"",CONCATENATE($L$6," ",ROMAN($K$6)," - ",H14,IF(B14="",""," - B")),"")</f>
        <v>BK I - 1</v>
      </c>
      <c r="K14" s="234" t="s">
        <v>556</v>
      </c>
      <c r="L14" s="235"/>
      <c r="M14" s="236"/>
      <c r="N14" s="456"/>
      <c r="O14" s="457"/>
      <c r="P14" s="199"/>
      <c r="Q14" s="458"/>
      <c r="R14" s="485"/>
      <c r="S14" s="208"/>
      <c r="T14" s="207"/>
      <c r="U14" s="208" t="str">
        <f>IF($V14="",
IF($T14&lt;&gt;"",ROUND(IF($P14&lt;&gt;"",$P14,IF($O14&lt;&gt;"",$O14,0))*$T14*R14,$K$9),""),"")</f>
        <v/>
      </c>
      <c r="V14" s="209" t="str">
        <f>IF(OR(LEFT($L14,1)="X",LEFT($L14,1)="x"),
IF($T14&lt;&gt;"",ROUND(IF($P14&lt;&gt;"",$P14,IF($O14&lt;&gt;"",$O14,0))*$T14*R14,$K$9),""),"")</f>
        <v/>
      </c>
      <c r="W14" s="204"/>
      <c r="X14" s="252"/>
    </row>
    <row r="15" spans="1:24" s="459" customFormat="1" ht="29.25" x14ac:dyDescent="0.25">
      <c r="A15" s="449">
        <v>2</v>
      </c>
      <c r="B15" s="450"/>
      <c r="C15" s="451" t="str">
        <f t="shared" ref="C15:C61" si="0">IF(LEN(H15)=1, "T",
IF( LEN(H16)-LEN(SUBSTITUTE(H16,".",)) &gt; LEN(H15)-LEN(SUBSTITUTE(H15,".",)), "Ü",
""))</f>
        <v>Ü</v>
      </c>
      <c r="D15" s="452">
        <f t="shared" ref="D15:D61" si="1" xml:space="preserve"> IF(A15=1,D14+1,D14)</f>
        <v>1</v>
      </c>
      <c r="E15" s="452">
        <f t="shared" ref="E15:E61" si="2" xml:space="preserve"> IF(A15=1, 0,IF(A15=2,E14+1,E14))</f>
        <v>1</v>
      </c>
      <c r="F15" s="452">
        <f t="shared" ref="F15:F61" si="3" xml:space="preserve"> IF( OR(A15=1,A15=2), 0, IF(A15=3,F14+1,F14))</f>
        <v>0</v>
      </c>
      <c r="G15" s="452">
        <f t="shared" ref="G15:G61" si="4" xml:space="preserve"> IF(OR(A15=1,A15=2, A15=3),0,IF(A15=4,G14+1,G14))</f>
        <v>0</v>
      </c>
      <c r="H15" s="453" t="str">
        <f t="shared" ref="H15:H61" si="5">IF(A15=1,D15,IF(A15=2,CONCATENATE(D15,".",E15),IF(A15=3,CONCATENATE(D15,".",E15,".",F15),IF(A15=4,CONCATENATE(D15,".",E15,".",F15,".",G15),""))))</f>
        <v>1.1</v>
      </c>
      <c r="I15" s="454"/>
      <c r="J15" s="455" t="str">
        <f t="shared" ref="J15:J61" si="6">IF(H15&lt;&gt;"",CONCATENATE($L$6," ",ROMAN($K$6)," - ",H15,IF(B15="",""," - B")),"")</f>
        <v>BK I - 1.1</v>
      </c>
      <c r="K15" s="234" t="s">
        <v>557</v>
      </c>
      <c r="L15" s="235"/>
      <c r="M15" s="236"/>
      <c r="N15" s="456"/>
      <c r="O15" s="457"/>
      <c r="P15" s="199"/>
      <c r="Q15" s="458"/>
      <c r="R15" s="485"/>
      <c r="S15" s="208"/>
      <c r="T15" s="218"/>
      <c r="U15" s="208" t="str">
        <f t="shared" ref="U15:U42" si="7">IF($V15="",
IF($T15&lt;&gt;"",ROUND(IF($P15&lt;&gt;"",$P15,IF($O15&lt;&gt;"",$O15,0))*$T15*R15,$K$9),""),"")</f>
        <v/>
      </c>
      <c r="V15" s="209" t="str">
        <f t="shared" ref="V15:V42" si="8">IF(OR(LEFT($L15,1)="X",LEFT($L15,1)="x"),
IF($T15&lt;&gt;"",ROUND(IF($P15&lt;&gt;"",$P15,IF($O15&lt;&gt;"",$O15,0))*$T15*R15,$K$9),""),"")</f>
        <v/>
      </c>
      <c r="W15" s="204"/>
    </row>
    <row r="16" spans="1:24" s="459" customFormat="1" ht="28.5" x14ac:dyDescent="0.25">
      <c r="A16" s="449">
        <v>3</v>
      </c>
      <c r="B16" s="450"/>
      <c r="C16" s="451" t="str">
        <f t="shared" si="0"/>
        <v/>
      </c>
      <c r="D16" s="452">
        <f t="shared" si="1"/>
        <v>1</v>
      </c>
      <c r="E16" s="452">
        <f t="shared" si="2"/>
        <v>1</v>
      </c>
      <c r="F16" s="452">
        <f t="shared" si="3"/>
        <v>1</v>
      </c>
      <c r="G16" s="452">
        <f t="shared" si="4"/>
        <v>0</v>
      </c>
      <c r="H16" s="453" t="str">
        <f t="shared" si="5"/>
        <v>1.1.1</v>
      </c>
      <c r="I16" s="454"/>
      <c r="J16" s="455" t="str">
        <f t="shared" si="6"/>
        <v>BK I - 1.1.1</v>
      </c>
      <c r="K16" s="234" t="s">
        <v>584</v>
      </c>
      <c r="L16" s="235"/>
      <c r="M16" s="236" t="s">
        <v>559</v>
      </c>
      <c r="N16" s="456"/>
      <c r="O16" s="457">
        <v>0.9</v>
      </c>
      <c r="P16" s="199"/>
      <c r="Q16" s="486" t="s">
        <v>560</v>
      </c>
      <c r="R16" s="485">
        <v>2</v>
      </c>
      <c r="S16" s="486" t="s">
        <v>561</v>
      </c>
      <c r="T16" s="207"/>
      <c r="U16" s="208" t="str">
        <f t="shared" si="7"/>
        <v/>
      </c>
      <c r="V16" s="209" t="str">
        <f t="shared" si="8"/>
        <v/>
      </c>
      <c r="W16" s="217"/>
    </row>
    <row r="17" spans="1:23" s="459" customFormat="1" ht="28.5" x14ac:dyDescent="0.25">
      <c r="A17" s="449">
        <v>3</v>
      </c>
      <c r="B17" s="450"/>
      <c r="C17" s="451" t="str">
        <f t="shared" si="0"/>
        <v/>
      </c>
      <c r="D17" s="452">
        <f t="shared" si="1"/>
        <v>1</v>
      </c>
      <c r="E17" s="452">
        <f t="shared" si="2"/>
        <v>1</v>
      </c>
      <c r="F17" s="452">
        <f t="shared" si="3"/>
        <v>2</v>
      </c>
      <c r="G17" s="452">
        <f t="shared" si="4"/>
        <v>0</v>
      </c>
      <c r="H17" s="453" t="str">
        <f t="shared" si="5"/>
        <v>1.1.2</v>
      </c>
      <c r="I17" s="454"/>
      <c r="J17" s="455" t="str">
        <f t="shared" si="6"/>
        <v>BK I - 1.1.2</v>
      </c>
      <c r="K17" s="234" t="s">
        <v>585</v>
      </c>
      <c r="L17" s="235"/>
      <c r="M17" s="236" t="s">
        <v>559</v>
      </c>
      <c r="N17" s="456"/>
      <c r="O17" s="457">
        <v>0.9</v>
      </c>
      <c r="P17" s="199"/>
      <c r="Q17" s="486" t="s">
        <v>560</v>
      </c>
      <c r="R17" s="485">
        <v>2</v>
      </c>
      <c r="S17" s="486" t="s">
        <v>561</v>
      </c>
      <c r="T17" s="207"/>
      <c r="U17" s="208" t="str">
        <f t="shared" ref="U17" si="9">IF($V17="",
IF($T17&lt;&gt;"",ROUND(IF($P17&lt;&gt;"",$P17,IF($O17&lt;&gt;"",$O17,0))*$T17*R17,$K$9),""),"")</f>
        <v/>
      </c>
      <c r="V17" s="209" t="str">
        <f t="shared" ref="V17" si="10">IF(OR(LEFT($L17,1)="X",LEFT($L17,1)="x"),
IF($T17&lt;&gt;"",ROUND(IF($P17&lt;&gt;"",$P17,IF($O17&lt;&gt;"",$O17,0))*$T17*R17,$K$9),""),"")</f>
        <v/>
      </c>
      <c r="W17" s="217"/>
    </row>
    <row r="18" spans="1:23" s="459" customFormat="1" ht="28.5" x14ac:dyDescent="0.25">
      <c r="A18" s="449">
        <v>3</v>
      </c>
      <c r="B18" s="450"/>
      <c r="C18" s="451" t="str">
        <f t="shared" si="0"/>
        <v/>
      </c>
      <c r="D18" s="452">
        <f t="shared" si="1"/>
        <v>1</v>
      </c>
      <c r="E18" s="452">
        <f t="shared" si="2"/>
        <v>1</v>
      </c>
      <c r="F18" s="452">
        <f t="shared" si="3"/>
        <v>3</v>
      </c>
      <c r="G18" s="452">
        <f t="shared" si="4"/>
        <v>0</v>
      </c>
      <c r="H18" s="453" t="str">
        <f t="shared" si="5"/>
        <v>1.1.3</v>
      </c>
      <c r="I18" s="454"/>
      <c r="J18" s="455" t="str">
        <f t="shared" si="6"/>
        <v>BK I - 1.1.3</v>
      </c>
      <c r="K18" s="234" t="s">
        <v>586</v>
      </c>
      <c r="L18" s="235"/>
      <c r="M18" s="236" t="s">
        <v>559</v>
      </c>
      <c r="N18" s="456"/>
      <c r="O18" s="457">
        <v>0.9</v>
      </c>
      <c r="P18" s="199"/>
      <c r="Q18" s="486" t="s">
        <v>560</v>
      </c>
      <c r="R18" s="485">
        <v>2</v>
      </c>
      <c r="S18" s="486" t="s">
        <v>561</v>
      </c>
      <c r="T18" s="207"/>
      <c r="U18" s="208" t="str">
        <f t="shared" ref="U18" si="11">IF($V18="",
IF($T18&lt;&gt;"",ROUND(IF($P18&lt;&gt;"",$P18,IF($O18&lt;&gt;"",$O18,0))*$T18*R18,$K$9),""),"")</f>
        <v/>
      </c>
      <c r="V18" s="209" t="str">
        <f t="shared" ref="V18" si="12">IF(OR(LEFT($L18,1)="X",LEFT($L18,1)="x"),
IF($T18&lt;&gt;"",ROUND(IF($P18&lt;&gt;"",$P18,IF($O18&lt;&gt;"",$O18,0))*$T18*R18,$K$9),""),"")</f>
        <v/>
      </c>
      <c r="W18" s="217"/>
    </row>
    <row r="19" spans="1:23" s="459" customFormat="1" ht="28.5" x14ac:dyDescent="0.25">
      <c r="A19" s="449">
        <v>3</v>
      </c>
      <c r="B19" s="450"/>
      <c r="C19" s="451" t="str">
        <f t="shared" si="0"/>
        <v/>
      </c>
      <c r="D19" s="452">
        <f t="shared" si="1"/>
        <v>1</v>
      </c>
      <c r="E19" s="452">
        <f t="shared" si="2"/>
        <v>1</v>
      </c>
      <c r="F19" s="452">
        <f t="shared" si="3"/>
        <v>4</v>
      </c>
      <c r="G19" s="452">
        <f t="shared" si="4"/>
        <v>0</v>
      </c>
      <c r="H19" s="453" t="str">
        <f t="shared" si="5"/>
        <v>1.1.4</v>
      </c>
      <c r="I19" s="454"/>
      <c r="J19" s="455" t="str">
        <f t="shared" si="6"/>
        <v>BK I - 1.1.4</v>
      </c>
      <c r="K19" s="234" t="s">
        <v>587</v>
      </c>
      <c r="L19" s="235"/>
      <c r="M19" s="236" t="s">
        <v>559</v>
      </c>
      <c r="N19" s="456"/>
      <c r="O19" s="457">
        <v>0.9</v>
      </c>
      <c r="P19" s="199"/>
      <c r="Q19" s="486" t="s">
        <v>560</v>
      </c>
      <c r="R19" s="485">
        <v>2</v>
      </c>
      <c r="S19" s="486" t="s">
        <v>561</v>
      </c>
      <c r="T19" s="207"/>
      <c r="U19" s="208" t="str">
        <f t="shared" ref="U19" si="13">IF($V19="",
IF($T19&lt;&gt;"",ROUND(IF($P19&lt;&gt;"",$P19,IF($O19&lt;&gt;"",$O19,0))*$T19*R19,$K$9),""),"")</f>
        <v/>
      </c>
      <c r="V19" s="209" t="str">
        <f t="shared" ref="V19" si="14">IF(OR(LEFT($L19,1)="X",LEFT($L19,1)="x"),
IF($T19&lt;&gt;"",ROUND(IF($P19&lt;&gt;"",$P19,IF($O19&lt;&gt;"",$O19,0))*$T19*R19,$K$9),""),"")</f>
        <v/>
      </c>
      <c r="W19" s="217"/>
    </row>
    <row r="20" spans="1:23" s="459" customFormat="1" ht="28.5" x14ac:dyDescent="0.25">
      <c r="A20" s="449">
        <v>3</v>
      </c>
      <c r="B20" s="450"/>
      <c r="C20" s="451" t="str">
        <f t="shared" si="0"/>
        <v/>
      </c>
      <c r="D20" s="452">
        <f t="shared" si="1"/>
        <v>1</v>
      </c>
      <c r="E20" s="452">
        <f t="shared" si="2"/>
        <v>1</v>
      </c>
      <c r="F20" s="452">
        <f t="shared" si="3"/>
        <v>5</v>
      </c>
      <c r="G20" s="452">
        <f t="shared" si="4"/>
        <v>0</v>
      </c>
      <c r="H20" s="453" t="str">
        <f t="shared" si="5"/>
        <v>1.1.5</v>
      </c>
      <c r="I20" s="454"/>
      <c r="J20" s="455" t="str">
        <f t="shared" si="6"/>
        <v>BK I - 1.1.5</v>
      </c>
      <c r="K20" s="234" t="s">
        <v>583</v>
      </c>
      <c r="L20" s="235" t="s">
        <v>10</v>
      </c>
      <c r="M20" s="238" t="s">
        <v>559</v>
      </c>
      <c r="N20" s="456"/>
      <c r="O20" s="457">
        <v>0.9</v>
      </c>
      <c r="P20" s="199"/>
      <c r="Q20" s="486" t="s">
        <v>560</v>
      </c>
      <c r="R20" s="485">
        <v>2</v>
      </c>
      <c r="S20" s="486" t="s">
        <v>561</v>
      </c>
      <c r="T20" s="207"/>
      <c r="U20" s="208" t="str">
        <f t="shared" ref="U20" si="15">IF($V20="",
IF($T20&lt;&gt;"",ROUND(IF($P20&lt;&gt;"",$P20,IF($O20&lt;&gt;"",$O20,0))*$T20*R20,$K$9),""),"")</f>
        <v/>
      </c>
      <c r="V20" s="209" t="str">
        <f t="shared" ref="V20" si="16">IF(OR(LEFT($L20,1)="X",LEFT($L20,1)="x"),
IF($T20&lt;&gt;"",ROUND(IF($P20&lt;&gt;"",$P20,IF($O20&lt;&gt;"",$O20,0))*$T20*R20,$K$9),""),"")</f>
        <v/>
      </c>
      <c r="W20" s="204"/>
    </row>
    <row r="21" spans="1:23" s="459" customFormat="1" ht="28.5" x14ac:dyDescent="0.25">
      <c r="A21" s="449">
        <v>3</v>
      </c>
      <c r="B21" s="450"/>
      <c r="C21" s="451" t="str">
        <f t="shared" si="0"/>
        <v/>
      </c>
      <c r="D21" s="452">
        <f t="shared" si="1"/>
        <v>1</v>
      </c>
      <c r="E21" s="452">
        <f t="shared" si="2"/>
        <v>1</v>
      </c>
      <c r="F21" s="452">
        <f t="shared" si="3"/>
        <v>6</v>
      </c>
      <c r="G21" s="452">
        <f t="shared" si="4"/>
        <v>0</v>
      </c>
      <c r="H21" s="453" t="str">
        <f t="shared" si="5"/>
        <v>1.1.6</v>
      </c>
      <c r="I21" s="454"/>
      <c r="J21" s="455" t="str">
        <f t="shared" si="6"/>
        <v>BK I - 1.1.6</v>
      </c>
      <c r="K21" s="234" t="s">
        <v>588</v>
      </c>
      <c r="L21" s="235" t="s">
        <v>10</v>
      </c>
      <c r="M21" s="238" t="s">
        <v>559</v>
      </c>
      <c r="N21" s="456"/>
      <c r="O21" s="457">
        <v>0.9</v>
      </c>
      <c r="P21" s="199"/>
      <c r="Q21" s="486" t="s">
        <v>560</v>
      </c>
      <c r="R21" s="485">
        <v>2</v>
      </c>
      <c r="S21" s="486" t="s">
        <v>561</v>
      </c>
      <c r="T21" s="207"/>
      <c r="U21" s="208" t="str">
        <f t="shared" ref="U21" si="17">IF($V21="",
IF($T21&lt;&gt;"",ROUND(IF($P21&lt;&gt;"",$P21,IF($O21&lt;&gt;"",$O21,0))*$T21*R21,$K$9),""),"")</f>
        <v/>
      </c>
      <c r="V21" s="209" t="str">
        <f t="shared" ref="V21" si="18">IF(OR(LEFT($L21,1)="X",LEFT($L21,1)="x"),
IF($T21&lt;&gt;"",ROUND(IF($P21&lt;&gt;"",$P21,IF($O21&lt;&gt;"",$O21,0))*$T21*R21,$K$9),""),"")</f>
        <v/>
      </c>
      <c r="W21" s="204"/>
    </row>
    <row r="22" spans="1:23" s="459" customFormat="1" ht="28.5" x14ac:dyDescent="0.25">
      <c r="A22" s="449">
        <v>3</v>
      </c>
      <c r="B22" s="450"/>
      <c r="C22" s="451" t="str">
        <f t="shared" si="0"/>
        <v/>
      </c>
      <c r="D22" s="452">
        <f t="shared" si="1"/>
        <v>1</v>
      </c>
      <c r="E22" s="452">
        <f t="shared" si="2"/>
        <v>1</v>
      </c>
      <c r="F22" s="452">
        <f t="shared" si="3"/>
        <v>7</v>
      </c>
      <c r="G22" s="452">
        <f t="shared" si="4"/>
        <v>0</v>
      </c>
      <c r="H22" s="453" t="str">
        <f t="shared" si="5"/>
        <v>1.1.7</v>
      </c>
      <c r="I22" s="454"/>
      <c r="J22" s="455" t="str">
        <f t="shared" si="6"/>
        <v>BK I - 1.1.7</v>
      </c>
      <c r="K22" s="234" t="s">
        <v>589</v>
      </c>
      <c r="L22" s="235" t="s">
        <v>10</v>
      </c>
      <c r="M22" s="238" t="s">
        <v>559</v>
      </c>
      <c r="N22" s="456"/>
      <c r="O22" s="457">
        <v>0.9</v>
      </c>
      <c r="P22" s="199"/>
      <c r="Q22" s="486" t="s">
        <v>560</v>
      </c>
      <c r="R22" s="485">
        <v>2</v>
      </c>
      <c r="S22" s="486" t="s">
        <v>561</v>
      </c>
      <c r="T22" s="207"/>
      <c r="U22" s="208" t="str">
        <f t="shared" ref="U22" si="19">IF($V22="",
IF($T22&lt;&gt;"",ROUND(IF($P22&lt;&gt;"",$P22,IF($O22&lt;&gt;"",$O22,0))*$T22*R22,$K$9),""),"")</f>
        <v/>
      </c>
      <c r="V22" s="209" t="str">
        <f t="shared" ref="V22" si="20">IF(OR(LEFT($L22,1)="X",LEFT($L22,1)="x"),
IF($T22&lt;&gt;"",ROUND(IF($P22&lt;&gt;"",$P22,IF($O22&lt;&gt;"",$O22,0))*$T22*R22,$K$9),""),"")</f>
        <v/>
      </c>
      <c r="W22" s="204"/>
    </row>
    <row r="23" spans="1:23" s="459" customFormat="1" ht="28.5" x14ac:dyDescent="0.25">
      <c r="A23" s="449">
        <v>3</v>
      </c>
      <c r="B23" s="450"/>
      <c r="C23" s="451" t="str">
        <f t="shared" si="0"/>
        <v/>
      </c>
      <c r="D23" s="452">
        <f t="shared" si="1"/>
        <v>1</v>
      </c>
      <c r="E23" s="452">
        <f t="shared" si="2"/>
        <v>1</v>
      </c>
      <c r="F23" s="452">
        <f t="shared" si="3"/>
        <v>8</v>
      </c>
      <c r="G23" s="452">
        <f t="shared" si="4"/>
        <v>0</v>
      </c>
      <c r="H23" s="453" t="str">
        <f t="shared" si="5"/>
        <v>1.1.8</v>
      </c>
      <c r="I23" s="454"/>
      <c r="J23" s="455" t="str">
        <f t="shared" si="6"/>
        <v>BK I - 1.1.8</v>
      </c>
      <c r="K23" s="234" t="s">
        <v>590</v>
      </c>
      <c r="L23" s="235" t="s">
        <v>10</v>
      </c>
      <c r="M23" s="238" t="s">
        <v>559</v>
      </c>
      <c r="N23" s="456"/>
      <c r="O23" s="457">
        <v>0.9</v>
      </c>
      <c r="P23" s="199"/>
      <c r="Q23" s="486" t="s">
        <v>560</v>
      </c>
      <c r="R23" s="485">
        <v>2</v>
      </c>
      <c r="S23" s="486" t="s">
        <v>561</v>
      </c>
      <c r="T23" s="207"/>
      <c r="U23" s="208" t="str">
        <f t="shared" ref="U23" si="21">IF($V23="",
IF($T23&lt;&gt;"",ROUND(IF($P23&lt;&gt;"",$P23,IF($O23&lt;&gt;"",$O23,0))*$T23*R23,$K$9),""),"")</f>
        <v/>
      </c>
      <c r="V23" s="209" t="str">
        <f t="shared" ref="V23" si="22">IF(OR(LEFT($L23,1)="X",LEFT($L23,1)="x"),
IF($T23&lt;&gt;"",ROUND(IF($P23&lt;&gt;"",$P23,IF($O23&lt;&gt;"",$O23,0))*$T23*R23,$K$9),""),"")</f>
        <v/>
      </c>
      <c r="W23" s="204"/>
    </row>
    <row r="24" spans="1:23" s="459" customFormat="1" ht="29.25" x14ac:dyDescent="0.25">
      <c r="A24" s="449">
        <v>2</v>
      </c>
      <c r="B24" s="450"/>
      <c r="C24" s="451" t="str">
        <f t="shared" si="0"/>
        <v>Ü</v>
      </c>
      <c r="D24" s="452">
        <f t="shared" si="1"/>
        <v>1</v>
      </c>
      <c r="E24" s="452">
        <f t="shared" si="2"/>
        <v>2</v>
      </c>
      <c r="F24" s="452">
        <f t="shared" si="3"/>
        <v>0</v>
      </c>
      <c r="G24" s="452">
        <f t="shared" si="4"/>
        <v>0</v>
      </c>
      <c r="H24" s="453" t="str">
        <f t="shared" si="5"/>
        <v>1.2</v>
      </c>
      <c r="I24" s="454"/>
      <c r="J24" s="455" t="str">
        <f t="shared" si="6"/>
        <v>BK I - 1.2</v>
      </c>
      <c r="K24" s="234" t="s">
        <v>565</v>
      </c>
      <c r="L24" s="235"/>
      <c r="M24" s="236"/>
      <c r="N24" s="456"/>
      <c r="O24" s="457"/>
      <c r="P24" s="199"/>
      <c r="Q24" s="458"/>
      <c r="R24" s="485"/>
      <c r="S24" s="458"/>
      <c r="T24" s="218"/>
      <c r="U24" s="208" t="str">
        <f t="shared" ref="U24" si="23">IF($V24="",
IF($T24&lt;&gt;"",ROUND(IF($P24&lt;&gt;"",$P24,IF($O24&lt;&gt;"",$O24,0))*$T24*R24,$K$9),""),"")</f>
        <v/>
      </c>
      <c r="V24" s="209" t="str">
        <f t="shared" ref="V24" si="24">IF(OR(LEFT($L24,1)="X",LEFT($L24,1)="x"),
IF($T24&lt;&gt;"",ROUND(IF($P24&lt;&gt;"",$P24,IF($O24&lt;&gt;"",$O24,0))*$T24*R24,$K$9),""),"")</f>
        <v/>
      </c>
      <c r="W24" s="204"/>
    </row>
    <row r="25" spans="1:23" s="459" customFormat="1" ht="28.5" x14ac:dyDescent="0.25">
      <c r="A25" s="449">
        <v>3</v>
      </c>
      <c r="B25" s="450"/>
      <c r="C25" s="451" t="str">
        <f t="shared" si="0"/>
        <v/>
      </c>
      <c r="D25" s="452">
        <f t="shared" si="1"/>
        <v>1</v>
      </c>
      <c r="E25" s="452">
        <f t="shared" si="2"/>
        <v>2</v>
      </c>
      <c r="F25" s="452">
        <f t="shared" si="3"/>
        <v>1</v>
      </c>
      <c r="G25" s="452">
        <f t="shared" si="4"/>
        <v>0</v>
      </c>
      <c r="H25" s="453" t="str">
        <f t="shared" si="5"/>
        <v>1.2.1</v>
      </c>
      <c r="I25" s="454"/>
      <c r="J25" s="455" t="str">
        <f t="shared" si="6"/>
        <v>BK I - 1.2.1</v>
      </c>
      <c r="K25" s="234" t="s">
        <v>558</v>
      </c>
      <c r="L25" s="235" t="s">
        <v>10</v>
      </c>
      <c r="M25" s="236" t="s">
        <v>566</v>
      </c>
      <c r="N25" s="456"/>
      <c r="O25" s="457">
        <v>0.9</v>
      </c>
      <c r="P25" s="199"/>
      <c r="Q25" s="486" t="s">
        <v>560</v>
      </c>
      <c r="R25" s="485">
        <v>8</v>
      </c>
      <c r="S25" s="486" t="s">
        <v>561</v>
      </c>
      <c r="T25" s="207"/>
      <c r="U25" s="208" t="str">
        <f t="shared" ref="U25" si="25">IF($V25="",
IF($T25&lt;&gt;"",ROUND(IF($P25&lt;&gt;"",$P25,IF($O25&lt;&gt;"",$O25,0))*$T25*R25,$K$9),""),"")</f>
        <v/>
      </c>
      <c r="V25" s="209" t="str">
        <f t="shared" ref="V25" si="26">IF(OR(LEFT($L25,1)="X",LEFT($L25,1)="x"),
IF($T25&lt;&gt;"",ROUND(IF($P25&lt;&gt;"",$P25,IF($O25&lt;&gt;"",$O25,0))*$T25*R25,$K$9),""),"")</f>
        <v/>
      </c>
      <c r="W25" s="217"/>
    </row>
    <row r="26" spans="1:23" s="459" customFormat="1" ht="28.5" x14ac:dyDescent="0.25">
      <c r="A26" s="449">
        <v>3</v>
      </c>
      <c r="B26" s="450"/>
      <c r="C26" s="451" t="str">
        <f t="shared" si="0"/>
        <v/>
      </c>
      <c r="D26" s="452">
        <f t="shared" si="1"/>
        <v>1</v>
      </c>
      <c r="E26" s="452">
        <f t="shared" si="2"/>
        <v>2</v>
      </c>
      <c r="F26" s="452">
        <f t="shared" si="3"/>
        <v>2</v>
      </c>
      <c r="G26" s="452">
        <f t="shared" si="4"/>
        <v>0</v>
      </c>
      <c r="H26" s="453" t="str">
        <f t="shared" si="5"/>
        <v>1.2.2</v>
      </c>
      <c r="I26" s="454"/>
      <c r="J26" s="455" t="str">
        <f t="shared" si="6"/>
        <v>BK I - 1.2.2</v>
      </c>
      <c r="K26" s="234" t="s">
        <v>562</v>
      </c>
      <c r="L26" s="235" t="s">
        <v>10</v>
      </c>
      <c r="M26" s="236" t="s">
        <v>566</v>
      </c>
      <c r="N26" s="456"/>
      <c r="O26" s="457">
        <v>0.9</v>
      </c>
      <c r="P26" s="199"/>
      <c r="Q26" s="486" t="s">
        <v>560</v>
      </c>
      <c r="R26" s="485">
        <v>8</v>
      </c>
      <c r="S26" s="486" t="s">
        <v>561</v>
      </c>
      <c r="T26" s="207"/>
      <c r="U26" s="208" t="str">
        <f t="shared" ref="U26" si="27">IF($V26="",
IF($T26&lt;&gt;"",ROUND(IF($P26&lt;&gt;"",$P26,IF($O26&lt;&gt;"",$O26,0))*$T26*R26,$K$9),""),"")</f>
        <v/>
      </c>
      <c r="V26" s="209" t="str">
        <f t="shared" ref="V26" si="28">IF(OR(LEFT($L26,1)="X",LEFT($L26,1)="x"),
IF($T26&lt;&gt;"",ROUND(IF($P26&lt;&gt;"",$P26,IF($O26&lt;&gt;"",$O26,0))*$T26*R26,$K$9),""),"")</f>
        <v/>
      </c>
      <c r="W26" s="217"/>
    </row>
    <row r="27" spans="1:23" s="459" customFormat="1" ht="28.5" x14ac:dyDescent="0.25">
      <c r="A27" s="449">
        <v>3</v>
      </c>
      <c r="B27" s="450"/>
      <c r="C27" s="451" t="str">
        <f t="shared" si="0"/>
        <v/>
      </c>
      <c r="D27" s="452">
        <f t="shared" si="1"/>
        <v>1</v>
      </c>
      <c r="E27" s="452">
        <f t="shared" si="2"/>
        <v>2</v>
      </c>
      <c r="F27" s="452">
        <f t="shared" si="3"/>
        <v>3</v>
      </c>
      <c r="G27" s="452">
        <f t="shared" si="4"/>
        <v>0</v>
      </c>
      <c r="H27" s="453" t="str">
        <f t="shared" si="5"/>
        <v>1.2.3</v>
      </c>
      <c r="I27" s="454"/>
      <c r="J27" s="455" t="str">
        <f t="shared" si="6"/>
        <v>BK I - 1.2.3</v>
      </c>
      <c r="K27" s="234" t="s">
        <v>563</v>
      </c>
      <c r="L27" s="235" t="s">
        <v>10</v>
      </c>
      <c r="M27" s="236" t="s">
        <v>566</v>
      </c>
      <c r="N27" s="456"/>
      <c r="O27" s="457">
        <v>0.9</v>
      </c>
      <c r="P27" s="199"/>
      <c r="Q27" s="486" t="s">
        <v>560</v>
      </c>
      <c r="R27" s="485">
        <v>8</v>
      </c>
      <c r="S27" s="486" t="s">
        <v>561</v>
      </c>
      <c r="T27" s="207"/>
      <c r="U27" s="208" t="str">
        <f t="shared" ref="U27" si="29">IF($V27="",
IF($T27&lt;&gt;"",ROUND(IF($P27&lt;&gt;"",$P27,IF($O27&lt;&gt;"",$O27,0))*$T27*R27,$K$9),""),"")</f>
        <v/>
      </c>
      <c r="V27" s="209" t="str">
        <f t="shared" ref="V27" si="30">IF(OR(LEFT($L27,1)="X",LEFT($L27,1)="x"),
IF($T27&lt;&gt;"",ROUND(IF($P27&lt;&gt;"",$P27,IF($O27&lt;&gt;"",$O27,0))*$T27*R27,$K$9),""),"")</f>
        <v/>
      </c>
      <c r="W27" s="217"/>
    </row>
    <row r="28" spans="1:23" s="459" customFormat="1" ht="28.5" x14ac:dyDescent="0.25">
      <c r="A28" s="449">
        <v>3</v>
      </c>
      <c r="B28" s="450"/>
      <c r="C28" s="451" t="str">
        <f t="shared" si="0"/>
        <v/>
      </c>
      <c r="D28" s="452">
        <f t="shared" si="1"/>
        <v>1</v>
      </c>
      <c r="E28" s="452">
        <f t="shared" si="2"/>
        <v>2</v>
      </c>
      <c r="F28" s="452">
        <f t="shared" si="3"/>
        <v>4</v>
      </c>
      <c r="G28" s="452">
        <f t="shared" si="4"/>
        <v>0</v>
      </c>
      <c r="H28" s="453" t="str">
        <f t="shared" si="5"/>
        <v>1.2.4</v>
      </c>
      <c r="I28" s="454"/>
      <c r="J28" s="455" t="str">
        <f t="shared" si="6"/>
        <v>BK I - 1.2.4</v>
      </c>
      <c r="K28" s="234" t="s">
        <v>564</v>
      </c>
      <c r="L28" s="235" t="s">
        <v>10</v>
      </c>
      <c r="M28" s="236" t="s">
        <v>566</v>
      </c>
      <c r="N28" s="456"/>
      <c r="O28" s="457">
        <v>0.9</v>
      </c>
      <c r="P28" s="199"/>
      <c r="Q28" s="486" t="s">
        <v>560</v>
      </c>
      <c r="R28" s="485">
        <v>8</v>
      </c>
      <c r="S28" s="486" t="s">
        <v>561</v>
      </c>
      <c r="T28" s="207"/>
      <c r="U28" s="208" t="str">
        <f t="shared" ref="U28" si="31">IF($V28="",
IF($T28&lt;&gt;"",ROUND(IF($P28&lt;&gt;"",$P28,IF($O28&lt;&gt;"",$O28,0))*$T28*R28,$K$9),""),"")</f>
        <v/>
      </c>
      <c r="V28" s="209" t="str">
        <f t="shared" ref="V28" si="32">IF(OR(LEFT($L28,1)="X",LEFT($L28,1)="x"),
IF($T28&lt;&gt;"",ROUND(IF($P28&lt;&gt;"",$P28,IF($O28&lt;&gt;"",$O28,0))*$T28*R28,$K$9),""),"")</f>
        <v/>
      </c>
      <c r="W28" s="217"/>
    </row>
    <row r="29" spans="1:23" s="459" customFormat="1" ht="28.5" x14ac:dyDescent="0.25">
      <c r="A29" s="449">
        <v>3</v>
      </c>
      <c r="B29" s="450"/>
      <c r="C29" s="451" t="str">
        <f t="shared" si="0"/>
        <v/>
      </c>
      <c r="D29" s="452">
        <f t="shared" si="1"/>
        <v>1</v>
      </c>
      <c r="E29" s="452">
        <f t="shared" si="2"/>
        <v>2</v>
      </c>
      <c r="F29" s="452">
        <f t="shared" si="3"/>
        <v>5</v>
      </c>
      <c r="G29" s="452">
        <f t="shared" si="4"/>
        <v>0</v>
      </c>
      <c r="H29" s="453" t="str">
        <f t="shared" si="5"/>
        <v>1.2.5</v>
      </c>
      <c r="I29" s="454"/>
      <c r="J29" s="455" t="str">
        <f t="shared" si="6"/>
        <v>BK I - 1.2.5</v>
      </c>
      <c r="K29" s="234" t="s">
        <v>583</v>
      </c>
      <c r="L29" s="235" t="s">
        <v>10</v>
      </c>
      <c r="M29" s="238" t="s">
        <v>566</v>
      </c>
      <c r="N29" s="456"/>
      <c r="O29" s="457">
        <v>0.9</v>
      </c>
      <c r="P29" s="199"/>
      <c r="Q29" s="486" t="s">
        <v>560</v>
      </c>
      <c r="R29" s="485">
        <v>8</v>
      </c>
      <c r="S29" s="486" t="s">
        <v>561</v>
      </c>
      <c r="T29" s="207"/>
      <c r="U29" s="208" t="str">
        <f t="shared" ref="U29" si="33">IF($V29="",
IF($T29&lt;&gt;"",ROUND(IF($P29&lt;&gt;"",$P29,IF($O29&lt;&gt;"",$O29,0))*$T29*R29,$K$9),""),"")</f>
        <v/>
      </c>
      <c r="V29" s="209" t="str">
        <f t="shared" ref="V29" si="34">IF(OR(LEFT($L29,1)="X",LEFT($L29,1)="x"),
IF($T29&lt;&gt;"",ROUND(IF($P29&lt;&gt;"",$P29,IF($O29&lt;&gt;"",$O29,0))*$T29*R29,$K$9),""),"")</f>
        <v/>
      </c>
      <c r="W29" s="204"/>
    </row>
    <row r="30" spans="1:23" s="459" customFormat="1" ht="28.5" x14ac:dyDescent="0.25">
      <c r="A30" s="449">
        <v>3</v>
      </c>
      <c r="B30" s="450"/>
      <c r="C30" s="451" t="str">
        <f t="shared" si="0"/>
        <v/>
      </c>
      <c r="D30" s="452">
        <f t="shared" si="1"/>
        <v>1</v>
      </c>
      <c r="E30" s="452">
        <f t="shared" si="2"/>
        <v>2</v>
      </c>
      <c r="F30" s="452">
        <f t="shared" si="3"/>
        <v>6</v>
      </c>
      <c r="G30" s="452">
        <f t="shared" si="4"/>
        <v>0</v>
      </c>
      <c r="H30" s="453" t="str">
        <f t="shared" si="5"/>
        <v>1.2.6</v>
      </c>
      <c r="I30" s="454"/>
      <c r="J30" s="455" t="str">
        <f t="shared" si="6"/>
        <v>BK I - 1.2.6</v>
      </c>
      <c r="K30" s="234" t="s">
        <v>588</v>
      </c>
      <c r="L30" s="235" t="s">
        <v>10</v>
      </c>
      <c r="M30" s="238" t="s">
        <v>566</v>
      </c>
      <c r="N30" s="456"/>
      <c r="O30" s="457">
        <v>0.9</v>
      </c>
      <c r="P30" s="199"/>
      <c r="Q30" s="486" t="s">
        <v>560</v>
      </c>
      <c r="R30" s="485">
        <v>8</v>
      </c>
      <c r="S30" s="486" t="s">
        <v>561</v>
      </c>
      <c r="T30" s="207"/>
      <c r="U30" s="208" t="str">
        <f t="shared" ref="U30" si="35">IF($V30="",
IF($T30&lt;&gt;"",ROUND(IF($P30&lt;&gt;"",$P30,IF($O30&lt;&gt;"",$O30,0))*$T30*R30,$K$9),""),"")</f>
        <v/>
      </c>
      <c r="V30" s="209" t="str">
        <f t="shared" ref="V30" si="36">IF(OR(LEFT($L30,1)="X",LEFT($L30,1)="x"),
IF($T30&lt;&gt;"",ROUND(IF($P30&lt;&gt;"",$P30,IF($O30&lt;&gt;"",$O30,0))*$T30*R30,$K$9),""),"")</f>
        <v/>
      </c>
      <c r="W30" s="204"/>
    </row>
    <row r="31" spans="1:23" s="459" customFormat="1" ht="28.5" x14ac:dyDescent="0.25">
      <c r="A31" s="449">
        <v>3</v>
      </c>
      <c r="B31" s="450"/>
      <c r="C31" s="451" t="str">
        <f t="shared" si="0"/>
        <v/>
      </c>
      <c r="D31" s="452">
        <f t="shared" si="1"/>
        <v>1</v>
      </c>
      <c r="E31" s="452">
        <f t="shared" si="2"/>
        <v>2</v>
      </c>
      <c r="F31" s="452">
        <f t="shared" si="3"/>
        <v>7</v>
      </c>
      <c r="G31" s="452">
        <f t="shared" si="4"/>
        <v>0</v>
      </c>
      <c r="H31" s="453" t="str">
        <f t="shared" si="5"/>
        <v>1.2.7</v>
      </c>
      <c r="I31" s="454"/>
      <c r="J31" s="455" t="str">
        <f t="shared" si="6"/>
        <v>BK I - 1.2.7</v>
      </c>
      <c r="K31" s="234" t="s">
        <v>589</v>
      </c>
      <c r="L31" s="235" t="s">
        <v>10</v>
      </c>
      <c r="M31" s="238" t="s">
        <v>566</v>
      </c>
      <c r="N31" s="456"/>
      <c r="O31" s="457">
        <v>0.9</v>
      </c>
      <c r="P31" s="199"/>
      <c r="Q31" s="486" t="s">
        <v>560</v>
      </c>
      <c r="R31" s="485">
        <v>8</v>
      </c>
      <c r="S31" s="486" t="s">
        <v>561</v>
      </c>
      <c r="T31" s="207"/>
      <c r="U31" s="208" t="str">
        <f t="shared" ref="U31" si="37">IF($V31="",
IF($T31&lt;&gt;"",ROUND(IF($P31&lt;&gt;"",$P31,IF($O31&lt;&gt;"",$O31,0))*$T31*R31,$K$9),""),"")</f>
        <v/>
      </c>
      <c r="V31" s="209" t="str">
        <f t="shared" ref="V31" si="38">IF(OR(LEFT($L31,1)="X",LEFT($L31,1)="x"),
IF($T31&lt;&gt;"",ROUND(IF($P31&lt;&gt;"",$P31,IF($O31&lt;&gt;"",$O31,0))*$T31*R31,$K$9),""),"")</f>
        <v/>
      </c>
      <c r="W31" s="204"/>
    </row>
    <row r="32" spans="1:23" s="459" customFormat="1" ht="28.5" x14ac:dyDescent="0.25">
      <c r="A32" s="449">
        <v>3</v>
      </c>
      <c r="B32" s="450"/>
      <c r="C32" s="451" t="str">
        <f t="shared" si="0"/>
        <v/>
      </c>
      <c r="D32" s="452">
        <f t="shared" si="1"/>
        <v>1</v>
      </c>
      <c r="E32" s="452">
        <f t="shared" si="2"/>
        <v>2</v>
      </c>
      <c r="F32" s="452">
        <f t="shared" si="3"/>
        <v>8</v>
      </c>
      <c r="G32" s="452">
        <f t="shared" si="4"/>
        <v>0</v>
      </c>
      <c r="H32" s="453" t="str">
        <f t="shared" si="5"/>
        <v>1.2.8</v>
      </c>
      <c r="I32" s="454"/>
      <c r="J32" s="455" t="str">
        <f t="shared" si="6"/>
        <v>BK I - 1.2.8</v>
      </c>
      <c r="K32" s="234" t="s">
        <v>590</v>
      </c>
      <c r="L32" s="235" t="s">
        <v>10</v>
      </c>
      <c r="M32" s="238" t="s">
        <v>566</v>
      </c>
      <c r="N32" s="456"/>
      <c r="O32" s="457">
        <v>0.9</v>
      </c>
      <c r="P32" s="199"/>
      <c r="Q32" s="486" t="s">
        <v>560</v>
      </c>
      <c r="R32" s="485">
        <v>8</v>
      </c>
      <c r="S32" s="486" t="s">
        <v>561</v>
      </c>
      <c r="T32" s="207"/>
      <c r="U32" s="208" t="str">
        <f t="shared" ref="U32" si="39">IF($V32="",
IF($T32&lt;&gt;"",ROUND(IF($P32&lt;&gt;"",$P32,IF($O32&lt;&gt;"",$O32,0))*$T32*R32,$K$9),""),"")</f>
        <v/>
      </c>
      <c r="V32" s="209" t="str">
        <f t="shared" ref="V32" si="40">IF(OR(LEFT($L32,1)="X",LEFT($L32,1)="x"),
IF($T32&lt;&gt;"",ROUND(IF($P32&lt;&gt;"",$P32,IF($O32&lt;&gt;"",$O32,0))*$T32*R32,$K$9),""),"")</f>
        <v/>
      </c>
      <c r="W32" s="204"/>
    </row>
    <row r="33" spans="1:23" s="459" customFormat="1" ht="20.100000000000001" customHeight="1" x14ac:dyDescent="0.25">
      <c r="A33" s="449">
        <v>1</v>
      </c>
      <c r="B33" s="450"/>
      <c r="C33" s="451" t="str">
        <f t="shared" si="0"/>
        <v>T</v>
      </c>
      <c r="D33" s="452">
        <f t="shared" si="1"/>
        <v>2</v>
      </c>
      <c r="E33" s="452">
        <f t="shared" si="2"/>
        <v>0</v>
      </c>
      <c r="F33" s="452">
        <f t="shared" si="3"/>
        <v>0</v>
      </c>
      <c r="G33" s="452">
        <f t="shared" si="4"/>
        <v>0</v>
      </c>
      <c r="H33" s="453">
        <f t="shared" si="5"/>
        <v>2</v>
      </c>
      <c r="I33" s="454"/>
      <c r="J33" s="455" t="str">
        <f t="shared" si="6"/>
        <v>BK I - 2</v>
      </c>
      <c r="K33" s="234" t="s">
        <v>567</v>
      </c>
      <c r="L33" s="235"/>
      <c r="M33" s="236"/>
      <c r="N33" s="456"/>
      <c r="O33" s="457"/>
      <c r="P33" s="199"/>
      <c r="Q33" s="458"/>
      <c r="R33" s="485"/>
      <c r="S33" s="458"/>
      <c r="T33" s="207"/>
      <c r="U33" s="208" t="str">
        <f t="shared" si="7"/>
        <v/>
      </c>
      <c r="V33" s="209" t="str">
        <f t="shared" si="8"/>
        <v/>
      </c>
      <c r="W33" s="204"/>
    </row>
    <row r="34" spans="1:23" s="459" customFormat="1" ht="29.25" x14ac:dyDescent="0.25">
      <c r="A34" s="449">
        <v>2</v>
      </c>
      <c r="B34" s="450"/>
      <c r="C34" s="451" t="str">
        <f t="shared" si="0"/>
        <v>Ü</v>
      </c>
      <c r="D34" s="452">
        <f t="shared" si="1"/>
        <v>2</v>
      </c>
      <c r="E34" s="452">
        <f t="shared" si="2"/>
        <v>1</v>
      </c>
      <c r="F34" s="452">
        <f t="shared" si="3"/>
        <v>0</v>
      </c>
      <c r="G34" s="452">
        <f t="shared" si="4"/>
        <v>0</v>
      </c>
      <c r="H34" s="453" t="str">
        <f t="shared" si="5"/>
        <v>2.1</v>
      </c>
      <c r="I34" s="454"/>
      <c r="J34" s="455" t="str">
        <f t="shared" si="6"/>
        <v>BK I - 2.1</v>
      </c>
      <c r="K34" s="234" t="s">
        <v>557</v>
      </c>
      <c r="L34" s="235"/>
      <c r="M34" s="236"/>
      <c r="N34" s="456"/>
      <c r="O34" s="457"/>
      <c r="P34" s="199"/>
      <c r="Q34" s="458"/>
      <c r="R34" s="485"/>
      <c r="S34" s="458"/>
      <c r="T34" s="218"/>
      <c r="U34" s="208" t="str">
        <f t="shared" si="7"/>
        <v/>
      </c>
      <c r="V34" s="209" t="str">
        <f t="shared" si="8"/>
        <v/>
      </c>
      <c r="W34" s="217"/>
    </row>
    <row r="35" spans="1:23" s="459" customFormat="1" ht="28.5" x14ac:dyDescent="0.25">
      <c r="A35" s="449">
        <v>3</v>
      </c>
      <c r="B35" s="450"/>
      <c r="C35" s="451" t="str">
        <f t="shared" si="0"/>
        <v/>
      </c>
      <c r="D35" s="452">
        <f t="shared" si="1"/>
        <v>2</v>
      </c>
      <c r="E35" s="452">
        <f t="shared" si="2"/>
        <v>1</v>
      </c>
      <c r="F35" s="452">
        <f t="shared" si="3"/>
        <v>1</v>
      </c>
      <c r="G35" s="452">
        <f t="shared" si="4"/>
        <v>0</v>
      </c>
      <c r="H35" s="453" t="str">
        <f t="shared" si="5"/>
        <v>2.1.1</v>
      </c>
      <c r="I35" s="454"/>
      <c r="J35" s="455" t="str">
        <f t="shared" si="6"/>
        <v>BK I - 2.1.1</v>
      </c>
      <c r="K35" s="234" t="s">
        <v>415</v>
      </c>
      <c r="L35" s="235" t="s">
        <v>10</v>
      </c>
      <c r="M35" s="236" t="s">
        <v>559</v>
      </c>
      <c r="N35" s="456"/>
      <c r="O35" s="457">
        <v>0.9</v>
      </c>
      <c r="P35" s="199"/>
      <c r="Q35" s="486" t="s">
        <v>560</v>
      </c>
      <c r="R35" s="485">
        <v>2</v>
      </c>
      <c r="S35" s="486" t="s">
        <v>561</v>
      </c>
      <c r="T35" s="207"/>
      <c r="U35" s="208" t="str">
        <f t="shared" si="7"/>
        <v/>
      </c>
      <c r="V35" s="209" t="str">
        <f t="shared" si="8"/>
        <v/>
      </c>
      <c r="W35" s="217"/>
    </row>
    <row r="36" spans="1:23" s="459" customFormat="1" ht="28.5" x14ac:dyDescent="0.25">
      <c r="A36" s="449">
        <v>3</v>
      </c>
      <c r="B36" s="450"/>
      <c r="C36" s="451" t="str">
        <f t="shared" si="0"/>
        <v/>
      </c>
      <c r="D36" s="452">
        <f t="shared" si="1"/>
        <v>2</v>
      </c>
      <c r="E36" s="452">
        <f t="shared" si="2"/>
        <v>1</v>
      </c>
      <c r="F36" s="452">
        <f t="shared" si="3"/>
        <v>2</v>
      </c>
      <c r="G36" s="452">
        <f t="shared" si="4"/>
        <v>0</v>
      </c>
      <c r="H36" s="453" t="str">
        <f t="shared" si="5"/>
        <v>2.1.2</v>
      </c>
      <c r="I36" s="454"/>
      <c r="J36" s="455" t="str">
        <f t="shared" si="6"/>
        <v>BK I - 2.1.2</v>
      </c>
      <c r="K36" s="234" t="s">
        <v>466</v>
      </c>
      <c r="L36" s="235" t="s">
        <v>10</v>
      </c>
      <c r="M36" s="236" t="s">
        <v>559</v>
      </c>
      <c r="N36" s="456"/>
      <c r="O36" s="457">
        <v>0.9</v>
      </c>
      <c r="P36" s="199"/>
      <c r="Q36" s="486" t="s">
        <v>560</v>
      </c>
      <c r="R36" s="485">
        <v>2</v>
      </c>
      <c r="S36" s="486" t="s">
        <v>561</v>
      </c>
      <c r="T36" s="207"/>
      <c r="U36" s="208" t="str">
        <f t="shared" si="7"/>
        <v/>
      </c>
      <c r="V36" s="209" t="str">
        <f t="shared" si="8"/>
        <v/>
      </c>
      <c r="W36" s="217"/>
    </row>
    <row r="37" spans="1:23" s="459" customFormat="1" ht="28.5" x14ac:dyDescent="0.25">
      <c r="A37" s="449">
        <v>3</v>
      </c>
      <c r="B37" s="450"/>
      <c r="C37" s="451" t="str">
        <f t="shared" si="0"/>
        <v/>
      </c>
      <c r="D37" s="452">
        <f t="shared" si="1"/>
        <v>2</v>
      </c>
      <c r="E37" s="452">
        <f t="shared" si="2"/>
        <v>1</v>
      </c>
      <c r="F37" s="452">
        <f t="shared" si="3"/>
        <v>3</v>
      </c>
      <c r="G37" s="452">
        <f t="shared" si="4"/>
        <v>0</v>
      </c>
      <c r="H37" s="453" t="str">
        <f t="shared" si="5"/>
        <v>2.1.3</v>
      </c>
      <c r="I37" s="454"/>
      <c r="J37" s="455" t="str">
        <f t="shared" si="6"/>
        <v>BK I - 2.1.3</v>
      </c>
      <c r="K37" s="234" t="s">
        <v>568</v>
      </c>
      <c r="L37" s="235" t="s">
        <v>10</v>
      </c>
      <c r="M37" s="236" t="s">
        <v>559</v>
      </c>
      <c r="N37" s="456"/>
      <c r="O37" s="457">
        <v>0.9</v>
      </c>
      <c r="P37" s="199"/>
      <c r="Q37" s="486" t="s">
        <v>560</v>
      </c>
      <c r="R37" s="485">
        <v>2</v>
      </c>
      <c r="S37" s="486" t="s">
        <v>561</v>
      </c>
      <c r="T37" s="207"/>
      <c r="U37" s="208" t="str">
        <f t="shared" ref="U37" si="41">IF($V37="",
IF($T37&lt;&gt;"",ROUND(IF($P37&lt;&gt;"",$P37,IF($O37&lt;&gt;"",$O37,0))*$T37*R37,$K$9),""),"")</f>
        <v/>
      </c>
      <c r="V37" s="209" t="str">
        <f t="shared" ref="V37" si="42">IF(OR(LEFT($L37,1)="X",LEFT($L37,1)="x"),
IF($T37&lt;&gt;"",ROUND(IF($P37&lt;&gt;"",$P37,IF($O37&lt;&gt;"",$O37,0))*$T37*R37,$K$9),""),"")</f>
        <v/>
      </c>
      <c r="W37" s="217"/>
    </row>
    <row r="38" spans="1:23" s="459" customFormat="1" ht="28.5" x14ac:dyDescent="0.25">
      <c r="A38" s="449">
        <v>3</v>
      </c>
      <c r="B38" s="450"/>
      <c r="C38" s="451" t="str">
        <f t="shared" si="0"/>
        <v/>
      </c>
      <c r="D38" s="452">
        <f t="shared" si="1"/>
        <v>2</v>
      </c>
      <c r="E38" s="452">
        <f t="shared" si="2"/>
        <v>1</v>
      </c>
      <c r="F38" s="452">
        <f t="shared" si="3"/>
        <v>4</v>
      </c>
      <c r="G38" s="452">
        <f t="shared" si="4"/>
        <v>0</v>
      </c>
      <c r="H38" s="453" t="str">
        <f t="shared" si="5"/>
        <v>2.1.4</v>
      </c>
      <c r="I38" s="454"/>
      <c r="J38" s="455" t="str">
        <f t="shared" si="6"/>
        <v>BK I - 2.1.4</v>
      </c>
      <c r="K38" s="234" t="s">
        <v>591</v>
      </c>
      <c r="L38" s="235" t="s">
        <v>10</v>
      </c>
      <c r="M38" s="238" t="s">
        <v>559</v>
      </c>
      <c r="N38" s="456"/>
      <c r="O38" s="457">
        <v>0.9</v>
      </c>
      <c r="P38" s="199"/>
      <c r="Q38" s="486" t="s">
        <v>560</v>
      </c>
      <c r="R38" s="485">
        <v>2</v>
      </c>
      <c r="S38" s="486" t="s">
        <v>561</v>
      </c>
      <c r="T38" s="207"/>
      <c r="U38" s="208" t="str">
        <f t="shared" ref="U38" si="43">IF($V38="",
IF($T38&lt;&gt;"",ROUND(IF($P38&lt;&gt;"",$P38,IF($O38&lt;&gt;"",$O38,0))*$T38*R38,$K$9),""),"")</f>
        <v/>
      </c>
      <c r="V38" s="209" t="str">
        <f t="shared" ref="V38" si="44">IF(OR(LEFT($L38,1)="X",LEFT($L38,1)="x"),
IF($T38&lt;&gt;"",ROUND(IF($P38&lt;&gt;"",$P38,IF($O38&lt;&gt;"",$O38,0))*$T38*R38,$K$9),""),"")</f>
        <v/>
      </c>
      <c r="W38" s="204"/>
    </row>
    <row r="39" spans="1:23" s="459" customFormat="1" ht="28.5" x14ac:dyDescent="0.25">
      <c r="A39" s="449">
        <v>3</v>
      </c>
      <c r="B39" s="450"/>
      <c r="C39" s="451" t="str">
        <f t="shared" si="0"/>
        <v/>
      </c>
      <c r="D39" s="452">
        <f t="shared" si="1"/>
        <v>2</v>
      </c>
      <c r="E39" s="452">
        <f t="shared" si="2"/>
        <v>1</v>
      </c>
      <c r="F39" s="452">
        <f t="shared" si="3"/>
        <v>5</v>
      </c>
      <c r="G39" s="452">
        <f t="shared" si="4"/>
        <v>0</v>
      </c>
      <c r="H39" s="453" t="str">
        <f t="shared" si="5"/>
        <v>2.1.5</v>
      </c>
      <c r="I39" s="454"/>
      <c r="J39" s="455" t="str">
        <f t="shared" si="6"/>
        <v>BK I - 2.1.5</v>
      </c>
      <c r="K39" s="234" t="s">
        <v>592</v>
      </c>
      <c r="L39" s="235" t="s">
        <v>10</v>
      </c>
      <c r="M39" s="238" t="s">
        <v>559</v>
      </c>
      <c r="N39" s="456"/>
      <c r="O39" s="457">
        <v>0.9</v>
      </c>
      <c r="P39" s="199"/>
      <c r="Q39" s="486" t="s">
        <v>560</v>
      </c>
      <c r="R39" s="485">
        <v>2</v>
      </c>
      <c r="S39" s="486" t="s">
        <v>561</v>
      </c>
      <c r="T39" s="207"/>
      <c r="U39" s="208" t="str">
        <f t="shared" ref="U39" si="45">IF($V39="",
IF($T39&lt;&gt;"",ROUND(IF($P39&lt;&gt;"",$P39,IF($O39&lt;&gt;"",$O39,0))*$T39*R39,$K$9),""),"")</f>
        <v/>
      </c>
      <c r="V39" s="209" t="str">
        <f t="shared" ref="V39" si="46">IF(OR(LEFT($L39,1)="X",LEFT($L39,1)="x"),
IF($T39&lt;&gt;"",ROUND(IF($P39&lt;&gt;"",$P39,IF($O39&lt;&gt;"",$O39,0))*$T39*R39,$K$9),""),"")</f>
        <v/>
      </c>
      <c r="W39" s="204"/>
    </row>
    <row r="40" spans="1:23" s="459" customFormat="1" ht="28.5" x14ac:dyDescent="0.25">
      <c r="A40" s="449">
        <v>3</v>
      </c>
      <c r="B40" s="450"/>
      <c r="C40" s="451" t="str">
        <f t="shared" si="0"/>
        <v/>
      </c>
      <c r="D40" s="452">
        <f t="shared" si="1"/>
        <v>2</v>
      </c>
      <c r="E40" s="452">
        <f t="shared" si="2"/>
        <v>1</v>
      </c>
      <c r="F40" s="452">
        <f t="shared" si="3"/>
        <v>6</v>
      </c>
      <c r="G40" s="452">
        <f t="shared" si="4"/>
        <v>0</v>
      </c>
      <c r="H40" s="453" t="str">
        <f t="shared" si="5"/>
        <v>2.1.6</v>
      </c>
      <c r="I40" s="454"/>
      <c r="J40" s="455" t="str">
        <f t="shared" si="6"/>
        <v>BK I - 2.1.6</v>
      </c>
      <c r="K40" s="234" t="s">
        <v>593</v>
      </c>
      <c r="L40" s="235" t="s">
        <v>10</v>
      </c>
      <c r="M40" s="238" t="s">
        <v>559</v>
      </c>
      <c r="N40" s="456"/>
      <c r="O40" s="457">
        <v>0.9</v>
      </c>
      <c r="P40" s="199"/>
      <c r="Q40" s="486" t="s">
        <v>560</v>
      </c>
      <c r="R40" s="485">
        <v>2</v>
      </c>
      <c r="S40" s="486" t="s">
        <v>561</v>
      </c>
      <c r="T40" s="207"/>
      <c r="U40" s="208" t="str">
        <f t="shared" ref="U40" si="47">IF($V40="",
IF($T40&lt;&gt;"",ROUND(IF($P40&lt;&gt;"",$P40,IF($O40&lt;&gt;"",$O40,0))*$T40*R40,$K$9),""),"")</f>
        <v/>
      </c>
      <c r="V40" s="209" t="str">
        <f t="shared" ref="V40" si="48">IF(OR(LEFT($L40,1)="X",LEFT($L40,1)="x"),
IF($T40&lt;&gt;"",ROUND(IF($P40&lt;&gt;"",$P40,IF($O40&lt;&gt;"",$O40,0))*$T40*R40,$K$9),""),"")</f>
        <v/>
      </c>
      <c r="W40" s="204"/>
    </row>
    <row r="41" spans="1:23" s="459" customFormat="1" ht="29.25" x14ac:dyDescent="0.25">
      <c r="A41" s="449">
        <v>2</v>
      </c>
      <c r="B41" s="450"/>
      <c r="C41" s="451" t="str">
        <f t="shared" si="0"/>
        <v>Ü</v>
      </c>
      <c r="D41" s="452">
        <f t="shared" si="1"/>
        <v>2</v>
      </c>
      <c r="E41" s="452">
        <f t="shared" si="2"/>
        <v>2</v>
      </c>
      <c r="F41" s="452">
        <f t="shared" si="3"/>
        <v>0</v>
      </c>
      <c r="G41" s="452">
        <f t="shared" si="4"/>
        <v>0</v>
      </c>
      <c r="H41" s="453" t="str">
        <f t="shared" si="5"/>
        <v>2.2</v>
      </c>
      <c r="I41" s="454"/>
      <c r="J41" s="455" t="str">
        <f t="shared" si="6"/>
        <v>BK I - 2.2</v>
      </c>
      <c r="K41" s="234" t="s">
        <v>565</v>
      </c>
      <c r="L41" s="235"/>
      <c r="M41" s="236"/>
      <c r="N41" s="456"/>
      <c r="O41" s="457"/>
      <c r="P41" s="199"/>
      <c r="Q41" s="458"/>
      <c r="R41" s="485"/>
      <c r="S41" s="458"/>
      <c r="T41" s="218"/>
      <c r="U41" s="208" t="str">
        <f t="shared" si="7"/>
        <v/>
      </c>
      <c r="V41" s="209" t="str">
        <f t="shared" si="8"/>
        <v/>
      </c>
      <c r="W41" s="204"/>
    </row>
    <row r="42" spans="1:23" s="459" customFormat="1" ht="28.5" x14ac:dyDescent="0.25">
      <c r="A42" s="449">
        <v>3</v>
      </c>
      <c r="B42" s="450"/>
      <c r="C42" s="451" t="str">
        <f t="shared" si="0"/>
        <v/>
      </c>
      <c r="D42" s="452">
        <f t="shared" si="1"/>
        <v>2</v>
      </c>
      <c r="E42" s="452">
        <f t="shared" si="2"/>
        <v>2</v>
      </c>
      <c r="F42" s="452">
        <f t="shared" si="3"/>
        <v>1</v>
      </c>
      <c r="G42" s="452">
        <f t="shared" si="4"/>
        <v>0</v>
      </c>
      <c r="H42" s="453" t="str">
        <f t="shared" si="5"/>
        <v>2.2.1</v>
      </c>
      <c r="I42" s="454"/>
      <c r="J42" s="455" t="str">
        <f t="shared" si="6"/>
        <v>BK I - 2.2.1</v>
      </c>
      <c r="K42" s="234" t="s">
        <v>415</v>
      </c>
      <c r="L42" s="235" t="s">
        <v>10</v>
      </c>
      <c r="M42" s="236" t="s">
        <v>569</v>
      </c>
      <c r="N42" s="456" t="s">
        <v>570</v>
      </c>
      <c r="O42" s="457">
        <v>0.9</v>
      </c>
      <c r="P42" s="199" t="s">
        <v>570</v>
      </c>
      <c r="Q42" s="486" t="s">
        <v>560</v>
      </c>
      <c r="R42" s="485">
        <v>8</v>
      </c>
      <c r="S42" s="486" t="s">
        <v>561</v>
      </c>
      <c r="T42" s="207"/>
      <c r="U42" s="208" t="str">
        <f t="shared" si="7"/>
        <v/>
      </c>
      <c r="V42" s="209" t="str">
        <f t="shared" si="8"/>
        <v/>
      </c>
      <c r="W42" s="217"/>
    </row>
    <row r="43" spans="1:23" s="459" customFormat="1" ht="28.5" x14ac:dyDescent="0.25">
      <c r="A43" s="449">
        <v>3</v>
      </c>
      <c r="B43" s="450"/>
      <c r="C43" s="451" t="str">
        <f t="shared" si="0"/>
        <v/>
      </c>
      <c r="D43" s="452">
        <f t="shared" si="1"/>
        <v>2</v>
      </c>
      <c r="E43" s="452">
        <f t="shared" si="2"/>
        <v>2</v>
      </c>
      <c r="F43" s="452">
        <f t="shared" si="3"/>
        <v>2</v>
      </c>
      <c r="G43" s="452">
        <f t="shared" si="4"/>
        <v>0</v>
      </c>
      <c r="H43" s="453" t="str">
        <f t="shared" si="5"/>
        <v>2.2.2</v>
      </c>
      <c r="I43" s="454"/>
      <c r="J43" s="455" t="str">
        <f t="shared" si="6"/>
        <v>BK I - 2.2.2</v>
      </c>
      <c r="K43" s="234" t="s">
        <v>466</v>
      </c>
      <c r="L43" s="235" t="s">
        <v>10</v>
      </c>
      <c r="M43" s="236" t="s">
        <v>569</v>
      </c>
      <c r="N43" s="456"/>
      <c r="O43" s="457">
        <v>0.9</v>
      </c>
      <c r="P43" s="199"/>
      <c r="Q43" s="486" t="s">
        <v>560</v>
      </c>
      <c r="R43" s="485">
        <v>8</v>
      </c>
      <c r="S43" s="486" t="s">
        <v>561</v>
      </c>
      <c r="T43" s="207"/>
      <c r="U43" s="208" t="str">
        <f t="shared" ref="U43" si="49">IF($V43="",
IF($T43&lt;&gt;"",ROUND(IF($P43&lt;&gt;"",$P43,IF($O43&lt;&gt;"",$O43,0))*$T43*R43,$K$9),""),"")</f>
        <v/>
      </c>
      <c r="V43" s="209" t="str">
        <f t="shared" ref="V43" si="50">IF(OR(LEFT($L43,1)="X",LEFT($L43,1)="x"),
IF($T43&lt;&gt;"",ROUND(IF($P43&lt;&gt;"",$P43,IF($O43&lt;&gt;"",$O43,0))*$T43*R43,$K$9),""),"")</f>
        <v/>
      </c>
      <c r="W43" s="217"/>
    </row>
    <row r="44" spans="1:23" s="459" customFormat="1" ht="28.5" x14ac:dyDescent="0.25">
      <c r="A44" s="449">
        <v>3</v>
      </c>
      <c r="B44" s="450"/>
      <c r="C44" s="451" t="str">
        <f t="shared" si="0"/>
        <v/>
      </c>
      <c r="D44" s="452">
        <f t="shared" si="1"/>
        <v>2</v>
      </c>
      <c r="E44" s="452">
        <f t="shared" si="2"/>
        <v>2</v>
      </c>
      <c r="F44" s="452">
        <f t="shared" si="3"/>
        <v>3</v>
      </c>
      <c r="G44" s="452">
        <f t="shared" si="4"/>
        <v>0</v>
      </c>
      <c r="H44" s="453" t="str">
        <f t="shared" si="5"/>
        <v>2.2.3</v>
      </c>
      <c r="I44" s="454"/>
      <c r="J44" s="455" t="str">
        <f t="shared" si="6"/>
        <v>BK I - 2.2.3</v>
      </c>
      <c r="K44" s="234" t="s">
        <v>568</v>
      </c>
      <c r="L44" s="235" t="s">
        <v>10</v>
      </c>
      <c r="M44" s="236" t="s">
        <v>569</v>
      </c>
      <c r="N44" s="456"/>
      <c r="O44" s="457">
        <v>0.9</v>
      </c>
      <c r="P44" s="199"/>
      <c r="Q44" s="486" t="s">
        <v>560</v>
      </c>
      <c r="R44" s="485">
        <v>8</v>
      </c>
      <c r="S44" s="486" t="s">
        <v>561</v>
      </c>
      <c r="T44" s="207"/>
      <c r="U44" s="208" t="str">
        <f t="shared" ref="U44" si="51">IF($V44="",
IF($T44&lt;&gt;"",ROUND(IF($P44&lt;&gt;"",$P44,IF($O44&lt;&gt;"",$O44,0))*$T44*R44,$K$9),""),"")</f>
        <v/>
      </c>
      <c r="V44" s="209" t="str">
        <f t="shared" ref="V44" si="52">IF(OR(LEFT($L44,1)="X",LEFT($L44,1)="x"),
IF($T44&lt;&gt;"",ROUND(IF($P44&lt;&gt;"",$P44,IF($O44&lt;&gt;"",$O44,0))*$T44*R44,$K$9),""),"")</f>
        <v/>
      </c>
      <c r="W44" s="217"/>
    </row>
    <row r="45" spans="1:23" s="459" customFormat="1" ht="28.5" x14ac:dyDescent="0.25">
      <c r="A45" s="449">
        <v>3</v>
      </c>
      <c r="B45" s="450"/>
      <c r="C45" s="451" t="str">
        <f t="shared" si="0"/>
        <v/>
      </c>
      <c r="D45" s="452">
        <f t="shared" si="1"/>
        <v>2</v>
      </c>
      <c r="E45" s="452">
        <f t="shared" si="2"/>
        <v>2</v>
      </c>
      <c r="F45" s="452">
        <f t="shared" si="3"/>
        <v>4</v>
      </c>
      <c r="G45" s="452">
        <f t="shared" si="4"/>
        <v>0</v>
      </c>
      <c r="H45" s="453" t="str">
        <f t="shared" si="5"/>
        <v>2.2.4</v>
      </c>
      <c r="I45" s="454"/>
      <c r="J45" s="455" t="str">
        <f t="shared" si="6"/>
        <v>BK I - 2.2.4</v>
      </c>
      <c r="K45" s="234" t="s">
        <v>591</v>
      </c>
      <c r="L45" s="235" t="s">
        <v>10</v>
      </c>
      <c r="M45" s="238" t="s">
        <v>569</v>
      </c>
      <c r="N45" s="456"/>
      <c r="O45" s="457">
        <v>0.9</v>
      </c>
      <c r="P45" s="199" t="s">
        <v>570</v>
      </c>
      <c r="Q45" s="486" t="s">
        <v>560</v>
      </c>
      <c r="R45" s="485">
        <v>8</v>
      </c>
      <c r="S45" s="486" t="s">
        <v>561</v>
      </c>
      <c r="T45" s="207"/>
      <c r="U45" s="208" t="str">
        <f t="shared" ref="U45" si="53">IF($V45="",
IF($T45&lt;&gt;"",ROUND(IF($P45&lt;&gt;"",$P45,IF($O45&lt;&gt;"",$O45,0))*$T45*R45,$K$9),""),"")</f>
        <v/>
      </c>
      <c r="V45" s="209" t="str">
        <f t="shared" ref="V45" si="54">IF(OR(LEFT($L45,1)="X",LEFT($L45,1)="x"),
IF($T45&lt;&gt;"",ROUND(IF($P45&lt;&gt;"",$P45,IF($O45&lt;&gt;"",$O45,0))*$T45*R45,$K$9),""),"")</f>
        <v/>
      </c>
      <c r="W45" s="204"/>
    </row>
    <row r="46" spans="1:23" s="459" customFormat="1" ht="28.5" x14ac:dyDescent="0.25">
      <c r="A46" s="449">
        <v>3</v>
      </c>
      <c r="B46" s="450"/>
      <c r="C46" s="451" t="str">
        <f t="shared" si="0"/>
        <v/>
      </c>
      <c r="D46" s="452">
        <f t="shared" si="1"/>
        <v>2</v>
      </c>
      <c r="E46" s="452">
        <f t="shared" si="2"/>
        <v>2</v>
      </c>
      <c r="F46" s="452">
        <f t="shared" si="3"/>
        <v>5</v>
      </c>
      <c r="G46" s="452">
        <f t="shared" si="4"/>
        <v>0</v>
      </c>
      <c r="H46" s="453" t="str">
        <f t="shared" si="5"/>
        <v>2.2.5</v>
      </c>
      <c r="I46" s="454"/>
      <c r="J46" s="455" t="str">
        <f t="shared" si="6"/>
        <v>BK I - 2.2.5</v>
      </c>
      <c r="K46" s="234" t="s">
        <v>592</v>
      </c>
      <c r="L46" s="235" t="s">
        <v>10</v>
      </c>
      <c r="M46" s="238" t="s">
        <v>569</v>
      </c>
      <c r="N46" s="456"/>
      <c r="O46" s="457">
        <v>0.9</v>
      </c>
      <c r="P46" s="199"/>
      <c r="Q46" s="486" t="s">
        <v>560</v>
      </c>
      <c r="R46" s="485">
        <v>8</v>
      </c>
      <c r="S46" s="486" t="s">
        <v>561</v>
      </c>
      <c r="T46" s="207"/>
      <c r="U46" s="208" t="str">
        <f t="shared" ref="U46" si="55">IF($V46="",
IF($T46&lt;&gt;"",ROUND(IF($P46&lt;&gt;"",$P46,IF($O46&lt;&gt;"",$O46,0))*$T46*R46,$K$9),""),"")</f>
        <v/>
      </c>
      <c r="V46" s="209" t="str">
        <f t="shared" ref="V46" si="56">IF(OR(LEFT($L46,1)="X",LEFT($L46,1)="x"),
IF($T46&lt;&gt;"",ROUND(IF($P46&lt;&gt;"",$P46,IF($O46&lt;&gt;"",$O46,0))*$T46*R46,$K$9),""),"")</f>
        <v/>
      </c>
      <c r="W46" s="204"/>
    </row>
    <row r="47" spans="1:23" s="459" customFormat="1" ht="28.5" x14ac:dyDescent="0.25">
      <c r="A47" s="449">
        <v>3</v>
      </c>
      <c r="B47" s="450"/>
      <c r="C47" s="451" t="str">
        <f t="shared" si="0"/>
        <v/>
      </c>
      <c r="D47" s="452">
        <f t="shared" si="1"/>
        <v>2</v>
      </c>
      <c r="E47" s="452">
        <f t="shared" si="2"/>
        <v>2</v>
      </c>
      <c r="F47" s="452">
        <f t="shared" si="3"/>
        <v>6</v>
      </c>
      <c r="G47" s="452">
        <f t="shared" si="4"/>
        <v>0</v>
      </c>
      <c r="H47" s="453" t="str">
        <f t="shared" si="5"/>
        <v>2.2.6</v>
      </c>
      <c r="I47" s="454"/>
      <c r="J47" s="455" t="str">
        <f t="shared" si="6"/>
        <v>BK I - 2.2.6</v>
      </c>
      <c r="K47" s="234" t="s">
        <v>593</v>
      </c>
      <c r="L47" s="235" t="s">
        <v>10</v>
      </c>
      <c r="M47" s="238" t="s">
        <v>569</v>
      </c>
      <c r="N47" s="456"/>
      <c r="O47" s="457">
        <v>0.9</v>
      </c>
      <c r="P47" s="199"/>
      <c r="Q47" s="486" t="s">
        <v>560</v>
      </c>
      <c r="R47" s="485">
        <v>8</v>
      </c>
      <c r="S47" s="486" t="s">
        <v>561</v>
      </c>
      <c r="T47" s="207"/>
      <c r="U47" s="208" t="str">
        <f t="shared" ref="U47" si="57">IF($V47="",
IF($T47&lt;&gt;"",ROUND(IF($P47&lt;&gt;"",$P47,IF($O47&lt;&gt;"",$O47,0))*$T47*R47,$K$9),""),"")</f>
        <v/>
      </c>
      <c r="V47" s="209" t="str">
        <f t="shared" ref="V47" si="58">IF(OR(LEFT($L47,1)="X",LEFT($L47,1)="x"),
IF($T47&lt;&gt;"",ROUND(IF($P47&lt;&gt;"",$P47,IF($O47&lt;&gt;"",$O47,0))*$T47*R47,$K$9),""),"")</f>
        <v/>
      </c>
      <c r="W47" s="204"/>
    </row>
    <row r="48" spans="1:23" s="459" customFormat="1" ht="18" x14ac:dyDescent="0.25">
      <c r="A48" s="449">
        <v>1</v>
      </c>
      <c r="B48" s="450"/>
      <c r="C48" s="451" t="str">
        <f t="shared" si="0"/>
        <v>T</v>
      </c>
      <c r="D48" s="452">
        <f t="shared" si="1"/>
        <v>3</v>
      </c>
      <c r="E48" s="452">
        <f t="shared" si="2"/>
        <v>0</v>
      </c>
      <c r="F48" s="452">
        <f t="shared" si="3"/>
        <v>0</v>
      </c>
      <c r="G48" s="452">
        <f t="shared" si="4"/>
        <v>0</v>
      </c>
      <c r="H48" s="453">
        <f t="shared" si="5"/>
        <v>3</v>
      </c>
      <c r="I48" s="454"/>
      <c r="J48" s="455" t="str">
        <f t="shared" si="6"/>
        <v>BK I - 3</v>
      </c>
      <c r="K48" s="234" t="s">
        <v>571</v>
      </c>
      <c r="L48" s="235"/>
      <c r="M48" s="236"/>
      <c r="N48" s="456"/>
      <c r="O48" s="457"/>
      <c r="P48" s="199"/>
      <c r="Q48" s="458"/>
      <c r="R48" s="485"/>
      <c r="S48" s="208"/>
      <c r="T48" s="207"/>
      <c r="U48" s="208" t="str">
        <f t="shared" ref="U48" si="59">IF($V48="",
IF($T48&lt;&gt;"",ROUND(IF($P48&lt;&gt;"",$P48,IF($O48&lt;&gt;"",$O48,0))*$T48*R48,$K$9),""),"")</f>
        <v/>
      </c>
      <c r="V48" s="209" t="str">
        <f t="shared" ref="V48" si="60">IF(OR(LEFT($L48,1)="X",LEFT($L48,1)="x"),
IF($T48&lt;&gt;"",ROUND(IF($P48&lt;&gt;"",$P48,IF($O48&lt;&gt;"",$O48,0))*$T48*R48,$K$9),""),"")</f>
        <v/>
      </c>
      <c r="W48" s="204"/>
    </row>
    <row r="49" spans="1:26" s="459" customFormat="1" ht="28.5" x14ac:dyDescent="0.25">
      <c r="A49" s="449">
        <v>3</v>
      </c>
      <c r="B49" s="450"/>
      <c r="C49" s="451" t="str">
        <f t="shared" si="0"/>
        <v/>
      </c>
      <c r="D49" s="452">
        <f t="shared" si="1"/>
        <v>3</v>
      </c>
      <c r="E49" s="452">
        <f t="shared" si="2"/>
        <v>0</v>
      </c>
      <c r="F49" s="452">
        <f t="shared" si="3"/>
        <v>1</v>
      </c>
      <c r="G49" s="452">
        <f t="shared" si="4"/>
        <v>0</v>
      </c>
      <c r="H49" s="453" t="str">
        <f t="shared" si="5"/>
        <v>3.0.1</v>
      </c>
      <c r="I49" s="454"/>
      <c r="J49" s="455" t="str">
        <f t="shared" si="6"/>
        <v>BK I - 3.0.1</v>
      </c>
      <c r="K49" s="234" t="s">
        <v>572</v>
      </c>
      <c r="L49" s="235" t="s">
        <v>10</v>
      </c>
      <c r="M49" s="236" t="s">
        <v>462</v>
      </c>
      <c r="N49" s="456"/>
      <c r="O49" s="457">
        <v>0.9</v>
      </c>
      <c r="P49" s="199"/>
      <c r="Q49" s="458" t="s">
        <v>573</v>
      </c>
      <c r="R49" s="485">
        <v>5</v>
      </c>
      <c r="S49" s="208" t="s">
        <v>561</v>
      </c>
      <c r="T49" s="207"/>
      <c r="U49" s="208" t="str">
        <f t="shared" ref="U49:U50" si="61">IF($V49="",
IF($T49&lt;&gt;"",ROUND(IF($P49&lt;&gt;"",$P49,IF($O49&lt;&gt;"",$O49,0))*$T49*R49,$K$9),""),"")</f>
        <v/>
      </c>
      <c r="V49" s="209" t="str">
        <f t="shared" ref="V49:V50" si="62">IF(OR(LEFT($L49,1)="X",LEFT($L49,1)="x"),
IF($T49&lt;&gt;"",ROUND(IF($P49&lt;&gt;"",$P49,IF($O49&lt;&gt;"",$O49,0))*$T49*R49,$K$9),""),"")</f>
        <v/>
      </c>
      <c r="W49" s="204"/>
    </row>
    <row r="50" spans="1:26" s="459" customFormat="1" ht="28.5" x14ac:dyDescent="0.25">
      <c r="A50" s="449">
        <v>3</v>
      </c>
      <c r="B50" s="450"/>
      <c r="C50" s="451" t="str">
        <f t="shared" si="0"/>
        <v/>
      </c>
      <c r="D50" s="452">
        <f t="shared" si="1"/>
        <v>3</v>
      </c>
      <c r="E50" s="452">
        <f t="shared" si="2"/>
        <v>0</v>
      </c>
      <c r="F50" s="452">
        <f t="shared" si="3"/>
        <v>2</v>
      </c>
      <c r="G50" s="452">
        <f t="shared" si="4"/>
        <v>0</v>
      </c>
      <c r="H50" s="453" t="str">
        <f t="shared" si="5"/>
        <v>3.0.2</v>
      </c>
      <c r="I50" s="454"/>
      <c r="J50" s="455" t="str">
        <f t="shared" si="6"/>
        <v>BK I - 3.0.2</v>
      </c>
      <c r="K50" s="234" t="s">
        <v>574</v>
      </c>
      <c r="L50" s="235" t="s">
        <v>10</v>
      </c>
      <c r="M50" s="236" t="s">
        <v>462</v>
      </c>
      <c r="N50" s="456"/>
      <c r="O50" s="457">
        <v>0.9</v>
      </c>
      <c r="P50" s="199"/>
      <c r="Q50" s="458" t="s">
        <v>573</v>
      </c>
      <c r="R50" s="485">
        <v>5</v>
      </c>
      <c r="S50" s="208" t="s">
        <v>561</v>
      </c>
      <c r="T50" s="207"/>
      <c r="U50" s="208" t="str">
        <f t="shared" si="61"/>
        <v/>
      </c>
      <c r="V50" s="209" t="str">
        <f t="shared" si="62"/>
        <v/>
      </c>
      <c r="W50" s="204"/>
    </row>
    <row r="51" spans="1:26" s="459" customFormat="1" ht="20.100000000000001" customHeight="1" x14ac:dyDescent="0.25">
      <c r="A51" s="449">
        <v>1</v>
      </c>
      <c r="B51" s="450"/>
      <c r="C51" s="451" t="str">
        <f t="shared" si="0"/>
        <v>T</v>
      </c>
      <c r="D51" s="452">
        <f t="shared" si="1"/>
        <v>4</v>
      </c>
      <c r="E51" s="452">
        <f t="shared" si="2"/>
        <v>0</v>
      </c>
      <c r="F51" s="452">
        <f t="shared" si="3"/>
        <v>0</v>
      </c>
      <c r="G51" s="452">
        <f t="shared" si="4"/>
        <v>0</v>
      </c>
      <c r="H51" s="453">
        <f t="shared" si="5"/>
        <v>4</v>
      </c>
      <c r="I51" s="454"/>
      <c r="J51" s="455" t="str">
        <f t="shared" si="6"/>
        <v>BK I - 4</v>
      </c>
      <c r="K51" s="234" t="s">
        <v>511</v>
      </c>
      <c r="L51" s="235"/>
      <c r="M51" s="236"/>
      <c r="N51" s="456"/>
      <c r="O51" s="457"/>
      <c r="P51" s="199"/>
      <c r="Q51" s="458"/>
      <c r="R51" s="485"/>
      <c r="S51" s="208"/>
      <c r="T51" s="207"/>
      <c r="U51" s="208" t="str">
        <f t="shared" ref="U51" si="63">IF($V51="",
IF($T51&lt;&gt;"",ROUND(IF($P51&lt;&gt;"",$P51,IF($O51&lt;&gt;"",$O51,0))*$T51*R51,$K$9),""),"")</f>
        <v/>
      </c>
      <c r="V51" s="209" t="str">
        <f t="shared" ref="V51" si="64">IF(OR(LEFT($L51,1)="X",LEFT($L51,1)="x"),
IF($T51&lt;&gt;"",ROUND(IF($P51&lt;&gt;"",$P51,IF($O51&lt;&gt;"",$O51,0))*$T51*R51,$K$9),""),"")</f>
        <v/>
      </c>
      <c r="W51" s="204"/>
    </row>
    <row r="52" spans="1:26" s="459" customFormat="1" ht="20.100000000000001" customHeight="1" x14ac:dyDescent="0.25">
      <c r="A52" s="449">
        <v>2</v>
      </c>
      <c r="B52" s="450"/>
      <c r="C52" s="451" t="str">
        <f t="shared" si="0"/>
        <v>Ü</v>
      </c>
      <c r="D52" s="452">
        <f t="shared" si="1"/>
        <v>4</v>
      </c>
      <c r="E52" s="452">
        <f t="shared" si="2"/>
        <v>1</v>
      </c>
      <c r="F52" s="452">
        <f t="shared" si="3"/>
        <v>0</v>
      </c>
      <c r="G52" s="452">
        <f t="shared" si="4"/>
        <v>0</v>
      </c>
      <c r="H52" s="453" t="str">
        <f t="shared" si="5"/>
        <v>4.1</v>
      </c>
      <c r="I52" s="454"/>
      <c r="J52" s="455" t="str">
        <f t="shared" si="6"/>
        <v>BK I - 4.1</v>
      </c>
      <c r="K52" s="234"/>
      <c r="L52" s="235"/>
      <c r="M52" s="236"/>
      <c r="N52" s="456"/>
      <c r="O52" s="457"/>
      <c r="P52" s="199"/>
      <c r="Q52" s="458"/>
      <c r="R52" s="485"/>
      <c r="S52" s="208"/>
      <c r="T52" s="207"/>
      <c r="U52" s="208" t="str">
        <f t="shared" ref="U52" si="65">IF($V52="",
IF($T52&lt;&gt;"",ROUND(IF($P52&lt;&gt;"",$P52,IF($O52&lt;&gt;"",$O52,0))*$T52*R52,$K$9),""),"")</f>
        <v/>
      </c>
      <c r="V52" s="209" t="str">
        <f t="shared" ref="V52" si="66">IF(OR(LEFT($L52,1)="X",LEFT($L52,1)="x"),
IF($T52&lt;&gt;"",ROUND(IF($P52&lt;&gt;"",$P52,IF($O52&lt;&gt;"",$O52,0))*$T52*R52,$K$9),""),"")</f>
        <v/>
      </c>
      <c r="W52" s="204"/>
    </row>
    <row r="53" spans="1:26" s="459" customFormat="1" ht="20.100000000000001" customHeight="1" x14ac:dyDescent="0.25">
      <c r="A53" s="449">
        <v>3</v>
      </c>
      <c r="B53" s="450"/>
      <c r="C53" s="451" t="str">
        <f t="shared" si="0"/>
        <v/>
      </c>
      <c r="D53" s="452">
        <f t="shared" si="1"/>
        <v>4</v>
      </c>
      <c r="E53" s="452">
        <f t="shared" si="2"/>
        <v>1</v>
      </c>
      <c r="F53" s="452">
        <f t="shared" si="3"/>
        <v>1</v>
      </c>
      <c r="G53" s="452">
        <f t="shared" si="4"/>
        <v>0</v>
      </c>
      <c r="H53" s="453" t="str">
        <f t="shared" si="5"/>
        <v>4.1.1</v>
      </c>
      <c r="I53" s="454"/>
      <c r="J53" s="455" t="str">
        <f t="shared" si="6"/>
        <v>BK I - 4.1.1</v>
      </c>
      <c r="K53" s="234"/>
      <c r="L53" s="235"/>
      <c r="M53" s="236"/>
      <c r="N53" s="456"/>
      <c r="O53" s="457"/>
      <c r="P53" s="199"/>
      <c r="Q53" s="458"/>
      <c r="R53" s="485"/>
      <c r="S53" s="208"/>
      <c r="T53" s="207"/>
      <c r="U53" s="208" t="str">
        <f t="shared" ref="U53:U61" si="67">IF($V53="",
IF($T53&lt;&gt;"",ROUND(IF($P53&lt;&gt;"",$P53,IF($O53&lt;&gt;"",$O53,0))*$T53*R53,$K$9),""),"")</f>
        <v/>
      </c>
      <c r="V53" s="209" t="str">
        <f t="shared" ref="V53:V61" si="68">IF(OR(LEFT($L53,1)="X",LEFT($L53,1)="x"),
IF($T53&lt;&gt;"",ROUND(IF($P53&lt;&gt;"",$P53,IF($O53&lt;&gt;"",$O53,0))*$T53*R53,$K$9),""),"")</f>
        <v/>
      </c>
      <c r="W53" s="204"/>
    </row>
    <row r="54" spans="1:26" s="459" customFormat="1" ht="20.100000000000001" customHeight="1" x14ac:dyDescent="0.25">
      <c r="A54" s="449">
        <v>3</v>
      </c>
      <c r="B54" s="450"/>
      <c r="C54" s="451" t="str">
        <f t="shared" si="0"/>
        <v/>
      </c>
      <c r="D54" s="452">
        <f t="shared" si="1"/>
        <v>4</v>
      </c>
      <c r="E54" s="452">
        <f t="shared" si="2"/>
        <v>1</v>
      </c>
      <c r="F54" s="452">
        <f t="shared" si="3"/>
        <v>2</v>
      </c>
      <c r="G54" s="452">
        <f t="shared" si="4"/>
        <v>0</v>
      </c>
      <c r="H54" s="453" t="str">
        <f t="shared" si="5"/>
        <v>4.1.2</v>
      </c>
      <c r="I54" s="454"/>
      <c r="J54" s="455" t="str">
        <f t="shared" si="6"/>
        <v>BK I - 4.1.2</v>
      </c>
      <c r="K54" s="234"/>
      <c r="L54" s="235"/>
      <c r="M54" s="236"/>
      <c r="N54" s="456"/>
      <c r="O54" s="457"/>
      <c r="P54" s="199"/>
      <c r="Q54" s="458"/>
      <c r="R54" s="485"/>
      <c r="S54" s="208"/>
      <c r="T54" s="207"/>
      <c r="U54" s="208" t="str">
        <f t="shared" si="67"/>
        <v/>
      </c>
      <c r="V54" s="209" t="str">
        <f t="shared" si="68"/>
        <v/>
      </c>
      <c r="W54" s="204"/>
    </row>
    <row r="55" spans="1:26" s="459" customFormat="1" ht="20.100000000000001" customHeight="1" x14ac:dyDescent="0.25">
      <c r="A55" s="449">
        <v>3</v>
      </c>
      <c r="B55" s="450"/>
      <c r="C55" s="451" t="str">
        <f t="shared" si="0"/>
        <v/>
      </c>
      <c r="D55" s="452">
        <f t="shared" si="1"/>
        <v>4</v>
      </c>
      <c r="E55" s="452">
        <f t="shared" si="2"/>
        <v>1</v>
      </c>
      <c r="F55" s="452">
        <f t="shared" si="3"/>
        <v>3</v>
      </c>
      <c r="G55" s="452">
        <f t="shared" si="4"/>
        <v>0</v>
      </c>
      <c r="H55" s="453" t="str">
        <f t="shared" si="5"/>
        <v>4.1.3</v>
      </c>
      <c r="I55" s="454"/>
      <c r="J55" s="455" t="str">
        <f t="shared" si="6"/>
        <v>BK I - 4.1.3</v>
      </c>
      <c r="K55" s="234"/>
      <c r="L55" s="235"/>
      <c r="M55" s="236"/>
      <c r="N55" s="456"/>
      <c r="O55" s="457"/>
      <c r="P55" s="199"/>
      <c r="Q55" s="458"/>
      <c r="R55" s="485"/>
      <c r="S55" s="208"/>
      <c r="T55" s="207"/>
      <c r="U55" s="208" t="str">
        <f t="shared" si="67"/>
        <v/>
      </c>
      <c r="V55" s="209" t="str">
        <f t="shared" si="68"/>
        <v/>
      </c>
      <c r="W55" s="204"/>
    </row>
    <row r="56" spans="1:26" s="459" customFormat="1" ht="20.100000000000001" customHeight="1" x14ac:dyDescent="0.25">
      <c r="A56" s="449">
        <v>3</v>
      </c>
      <c r="B56" s="450"/>
      <c r="C56" s="451" t="str">
        <f t="shared" si="0"/>
        <v/>
      </c>
      <c r="D56" s="452">
        <f t="shared" si="1"/>
        <v>4</v>
      </c>
      <c r="E56" s="452">
        <f t="shared" si="2"/>
        <v>1</v>
      </c>
      <c r="F56" s="452">
        <f t="shared" si="3"/>
        <v>4</v>
      </c>
      <c r="G56" s="452">
        <f t="shared" si="4"/>
        <v>0</v>
      </c>
      <c r="H56" s="453" t="str">
        <f t="shared" si="5"/>
        <v>4.1.4</v>
      </c>
      <c r="I56" s="454"/>
      <c r="J56" s="455" t="str">
        <f t="shared" si="6"/>
        <v>BK I - 4.1.4</v>
      </c>
      <c r="K56" s="234"/>
      <c r="L56" s="235"/>
      <c r="M56" s="236"/>
      <c r="N56" s="456"/>
      <c r="O56" s="457"/>
      <c r="P56" s="199"/>
      <c r="Q56" s="458"/>
      <c r="R56" s="485"/>
      <c r="S56" s="208"/>
      <c r="T56" s="207"/>
      <c r="U56" s="208" t="str">
        <f t="shared" si="67"/>
        <v/>
      </c>
      <c r="V56" s="209" t="str">
        <f t="shared" si="68"/>
        <v/>
      </c>
      <c r="W56" s="204"/>
    </row>
    <row r="57" spans="1:26" s="459" customFormat="1" ht="20.100000000000001" customHeight="1" x14ac:dyDescent="0.25">
      <c r="A57" s="449">
        <v>3</v>
      </c>
      <c r="B57" s="450"/>
      <c r="C57" s="451" t="str">
        <f t="shared" si="0"/>
        <v/>
      </c>
      <c r="D57" s="452">
        <f t="shared" si="1"/>
        <v>4</v>
      </c>
      <c r="E57" s="452">
        <f t="shared" si="2"/>
        <v>1</v>
      </c>
      <c r="F57" s="452">
        <f t="shared" si="3"/>
        <v>5</v>
      </c>
      <c r="G57" s="452">
        <f t="shared" si="4"/>
        <v>0</v>
      </c>
      <c r="H57" s="453" t="str">
        <f t="shared" si="5"/>
        <v>4.1.5</v>
      </c>
      <c r="I57" s="454"/>
      <c r="J57" s="455" t="str">
        <f t="shared" si="6"/>
        <v>BK I - 4.1.5</v>
      </c>
      <c r="K57" s="234"/>
      <c r="L57" s="235"/>
      <c r="M57" s="236"/>
      <c r="N57" s="456"/>
      <c r="O57" s="457"/>
      <c r="P57" s="199"/>
      <c r="Q57" s="458"/>
      <c r="R57" s="485"/>
      <c r="S57" s="208"/>
      <c r="T57" s="207"/>
      <c r="U57" s="208" t="str">
        <f t="shared" si="67"/>
        <v/>
      </c>
      <c r="V57" s="209" t="str">
        <f t="shared" si="68"/>
        <v/>
      </c>
      <c r="W57" s="204"/>
    </row>
    <row r="58" spans="1:26" s="459" customFormat="1" ht="20.100000000000001" customHeight="1" x14ac:dyDescent="0.25">
      <c r="A58" s="449">
        <v>3</v>
      </c>
      <c r="B58" s="450"/>
      <c r="C58" s="451" t="str">
        <f t="shared" si="0"/>
        <v/>
      </c>
      <c r="D58" s="452">
        <f t="shared" si="1"/>
        <v>4</v>
      </c>
      <c r="E58" s="452">
        <f t="shared" si="2"/>
        <v>1</v>
      </c>
      <c r="F58" s="452">
        <f t="shared" si="3"/>
        <v>6</v>
      </c>
      <c r="G58" s="452">
        <f t="shared" si="4"/>
        <v>0</v>
      </c>
      <c r="H58" s="453" t="str">
        <f t="shared" si="5"/>
        <v>4.1.6</v>
      </c>
      <c r="I58" s="454"/>
      <c r="J58" s="455" t="str">
        <f t="shared" si="6"/>
        <v>BK I - 4.1.6</v>
      </c>
      <c r="K58" s="234"/>
      <c r="L58" s="235"/>
      <c r="M58" s="236"/>
      <c r="N58" s="456"/>
      <c r="O58" s="457"/>
      <c r="P58" s="199"/>
      <c r="Q58" s="458"/>
      <c r="R58" s="485"/>
      <c r="S58" s="208"/>
      <c r="T58" s="207"/>
      <c r="U58" s="208" t="str">
        <f t="shared" si="67"/>
        <v/>
      </c>
      <c r="V58" s="209" t="str">
        <f t="shared" si="68"/>
        <v/>
      </c>
      <c r="W58" s="204"/>
    </row>
    <row r="59" spans="1:26" s="459" customFormat="1" ht="20.100000000000001" customHeight="1" x14ac:dyDescent="0.25">
      <c r="A59" s="449">
        <v>3</v>
      </c>
      <c r="B59" s="450"/>
      <c r="C59" s="451" t="str">
        <f t="shared" si="0"/>
        <v/>
      </c>
      <c r="D59" s="452">
        <f t="shared" si="1"/>
        <v>4</v>
      </c>
      <c r="E59" s="452">
        <f t="shared" si="2"/>
        <v>1</v>
      </c>
      <c r="F59" s="452">
        <f t="shared" si="3"/>
        <v>7</v>
      </c>
      <c r="G59" s="452">
        <f t="shared" si="4"/>
        <v>0</v>
      </c>
      <c r="H59" s="453" t="str">
        <f t="shared" si="5"/>
        <v>4.1.7</v>
      </c>
      <c r="I59" s="454"/>
      <c r="J59" s="455" t="str">
        <f t="shared" si="6"/>
        <v>BK I - 4.1.7</v>
      </c>
      <c r="K59" s="234"/>
      <c r="L59" s="235"/>
      <c r="M59" s="236"/>
      <c r="N59" s="456"/>
      <c r="O59" s="457"/>
      <c r="P59" s="199"/>
      <c r="Q59" s="458"/>
      <c r="R59" s="485"/>
      <c r="S59" s="208"/>
      <c r="T59" s="207"/>
      <c r="U59" s="208" t="str">
        <f t="shared" si="67"/>
        <v/>
      </c>
      <c r="V59" s="209" t="str">
        <f t="shared" si="68"/>
        <v/>
      </c>
      <c r="W59" s="204"/>
    </row>
    <row r="60" spans="1:26" s="459" customFormat="1" ht="20.100000000000001" customHeight="1" x14ac:dyDescent="0.25">
      <c r="A60" s="449">
        <v>3</v>
      </c>
      <c r="B60" s="450"/>
      <c r="C60" s="451" t="str">
        <f t="shared" si="0"/>
        <v/>
      </c>
      <c r="D60" s="452">
        <f t="shared" si="1"/>
        <v>4</v>
      </c>
      <c r="E60" s="452">
        <f t="shared" si="2"/>
        <v>1</v>
      </c>
      <c r="F60" s="452">
        <f t="shared" si="3"/>
        <v>8</v>
      </c>
      <c r="G60" s="452">
        <f t="shared" si="4"/>
        <v>0</v>
      </c>
      <c r="H60" s="453" t="str">
        <f t="shared" si="5"/>
        <v>4.1.8</v>
      </c>
      <c r="I60" s="454"/>
      <c r="J60" s="455" t="str">
        <f t="shared" si="6"/>
        <v>BK I - 4.1.8</v>
      </c>
      <c r="K60" s="234"/>
      <c r="L60" s="235"/>
      <c r="M60" s="236"/>
      <c r="N60" s="456"/>
      <c r="O60" s="457"/>
      <c r="P60" s="199"/>
      <c r="Q60" s="458"/>
      <c r="R60" s="485"/>
      <c r="S60" s="208"/>
      <c r="T60" s="207"/>
      <c r="U60" s="208" t="str">
        <f t="shared" si="67"/>
        <v/>
      </c>
      <c r="V60" s="209" t="str">
        <f t="shared" si="68"/>
        <v/>
      </c>
      <c r="W60" s="204"/>
    </row>
    <row r="61" spans="1:26" s="459" customFormat="1" ht="20.100000000000001" customHeight="1" x14ac:dyDescent="0.25">
      <c r="A61" s="449">
        <v>3</v>
      </c>
      <c r="B61" s="450"/>
      <c r="C61" s="451" t="str">
        <f t="shared" si="0"/>
        <v/>
      </c>
      <c r="D61" s="452">
        <f t="shared" si="1"/>
        <v>4</v>
      </c>
      <c r="E61" s="452">
        <f t="shared" si="2"/>
        <v>1</v>
      </c>
      <c r="F61" s="452">
        <f t="shared" si="3"/>
        <v>9</v>
      </c>
      <c r="G61" s="452">
        <f t="shared" si="4"/>
        <v>0</v>
      </c>
      <c r="H61" s="453" t="str">
        <f t="shared" si="5"/>
        <v>4.1.9</v>
      </c>
      <c r="I61" s="454"/>
      <c r="J61" s="455" t="str">
        <f t="shared" si="6"/>
        <v>BK I - 4.1.9</v>
      </c>
      <c r="K61" s="234"/>
      <c r="L61" s="235"/>
      <c r="M61" s="236"/>
      <c r="N61" s="456"/>
      <c r="O61" s="457"/>
      <c r="P61" s="199"/>
      <c r="Q61" s="458"/>
      <c r="R61" s="485"/>
      <c r="S61" s="208"/>
      <c r="T61" s="207"/>
      <c r="U61" s="208" t="str">
        <f t="shared" si="67"/>
        <v/>
      </c>
      <c r="V61" s="209" t="str">
        <f t="shared" si="68"/>
        <v/>
      </c>
      <c r="W61" s="204"/>
    </row>
    <row r="62" spans="1:26" s="459" customFormat="1" ht="20.100000000000001" customHeight="1" x14ac:dyDescent="0.25">
      <c r="A62" s="252"/>
      <c r="B62" s="252"/>
      <c r="C62" s="252"/>
      <c r="D62" s="252"/>
      <c r="E62" s="252"/>
      <c r="F62" s="252"/>
      <c r="G62" s="252"/>
      <c r="H62" s="252"/>
      <c r="I62" s="252"/>
      <c r="J62" s="463"/>
      <c r="K62" s="252"/>
      <c r="L62" s="378"/>
      <c r="M62" s="465"/>
      <c r="N62" s="465"/>
      <c r="O62" s="378"/>
      <c r="P62" s="378"/>
      <c r="Q62" s="378"/>
      <c r="R62" s="467"/>
      <c r="S62" s="467"/>
      <c r="T62" s="468"/>
      <c r="U62" s="252"/>
      <c r="V62" s="252"/>
      <c r="W62" s="252"/>
      <c r="X62" s="252"/>
      <c r="Y62" s="252"/>
      <c r="Z62" s="252"/>
    </row>
    <row r="63" spans="1:26" s="459" customFormat="1" ht="20.100000000000001" customHeight="1" x14ac:dyDescent="0.25">
      <c r="A63" s="252"/>
      <c r="B63" s="252"/>
      <c r="C63" s="252"/>
      <c r="D63" s="252"/>
      <c r="E63" s="252"/>
      <c r="F63" s="252"/>
      <c r="G63" s="252"/>
      <c r="H63" s="252"/>
      <c r="I63" s="252"/>
      <c r="J63" s="463"/>
      <c r="K63" s="252"/>
      <c r="L63" s="378"/>
      <c r="M63" s="465"/>
      <c r="N63" s="465"/>
      <c r="O63" s="378"/>
      <c r="P63" s="378"/>
      <c r="Q63" s="378"/>
      <c r="R63" s="467"/>
      <c r="S63" s="467"/>
      <c r="T63" s="468"/>
      <c r="U63" s="252"/>
      <c r="V63" s="252"/>
      <c r="W63" s="252"/>
      <c r="X63" s="252"/>
      <c r="Y63" s="252"/>
      <c r="Z63" s="252"/>
    </row>
    <row r="64" spans="1:26" s="459" customFormat="1" ht="20.100000000000001" customHeight="1" x14ac:dyDescent="0.25">
      <c r="A64" s="252"/>
      <c r="B64" s="252"/>
      <c r="C64" s="252"/>
      <c r="D64" s="252"/>
      <c r="E64" s="252"/>
      <c r="F64" s="252"/>
      <c r="G64" s="252"/>
      <c r="H64" s="252"/>
      <c r="I64" s="252"/>
      <c r="J64" s="463"/>
      <c r="K64" s="252"/>
      <c r="L64" s="378"/>
      <c r="M64" s="465"/>
      <c r="N64" s="465"/>
      <c r="O64" s="378"/>
      <c r="P64" s="378"/>
      <c r="Q64" s="378"/>
      <c r="R64" s="467"/>
      <c r="S64" s="467"/>
      <c r="T64" s="468"/>
      <c r="U64" s="252"/>
      <c r="V64" s="252"/>
      <c r="W64" s="252"/>
      <c r="X64" s="252"/>
      <c r="Y64" s="252"/>
      <c r="Z64" s="252"/>
    </row>
    <row r="65" spans="1:23" s="459" customFormat="1" ht="20.100000000000001" customHeight="1" x14ac:dyDescent="0.25">
      <c r="A65" s="252"/>
      <c r="B65" s="252"/>
      <c r="C65" s="252"/>
      <c r="D65" s="252"/>
      <c r="E65" s="252"/>
      <c r="F65" s="252"/>
      <c r="G65" s="252"/>
      <c r="H65" s="252"/>
      <c r="I65" s="252"/>
      <c r="J65" s="463"/>
      <c r="K65" s="469"/>
      <c r="L65" s="378"/>
      <c r="M65" s="252"/>
      <c r="N65" s="465"/>
      <c r="O65" s="465"/>
      <c r="P65" s="487"/>
      <c r="Q65" s="487"/>
      <c r="R65" s="487"/>
      <c r="S65" s="487"/>
      <c r="T65" s="467"/>
      <c r="U65" s="467"/>
      <c r="V65" s="468"/>
      <c r="W65" s="252"/>
    </row>
    <row r="66" spans="1:23" s="459" customFormat="1" ht="20.100000000000001" customHeight="1" x14ac:dyDescent="0.25">
      <c r="A66" s="252"/>
      <c r="B66" s="252"/>
      <c r="C66" s="252"/>
      <c r="D66" s="252"/>
      <c r="E66" s="252"/>
      <c r="F66" s="252"/>
      <c r="G66" s="252"/>
      <c r="H66" s="252"/>
      <c r="I66" s="252"/>
      <c r="J66" s="463"/>
      <c r="K66" s="469"/>
      <c r="L66" s="378"/>
      <c r="M66" s="252"/>
      <c r="N66" s="465"/>
      <c r="O66" s="465"/>
      <c r="P66" s="487"/>
      <c r="Q66" s="487"/>
      <c r="R66" s="487"/>
      <c r="S66" s="487"/>
      <c r="T66" s="467"/>
      <c r="U66" s="467"/>
      <c r="V66" s="468"/>
      <c r="W66" s="252"/>
    </row>
    <row r="67" spans="1:23" s="459" customFormat="1" ht="20.100000000000001" customHeight="1" x14ac:dyDescent="0.25">
      <c r="A67" s="252"/>
      <c r="B67" s="252"/>
      <c r="C67" s="252"/>
      <c r="D67" s="252"/>
      <c r="E67" s="252"/>
      <c r="F67" s="252"/>
      <c r="G67" s="252"/>
      <c r="H67" s="252"/>
      <c r="I67" s="252"/>
      <c r="J67" s="463"/>
      <c r="K67" s="469"/>
      <c r="L67" s="378"/>
      <c r="M67" s="252"/>
      <c r="N67" s="465"/>
      <c r="O67" s="465"/>
      <c r="P67" s="487"/>
      <c r="Q67" s="487"/>
      <c r="R67" s="487"/>
      <c r="S67" s="487"/>
      <c r="T67" s="467"/>
      <c r="U67" s="467"/>
      <c r="V67" s="468"/>
      <c r="W67" s="252"/>
    </row>
    <row r="68" spans="1:23" s="459" customFormat="1" ht="20.100000000000001" customHeight="1" x14ac:dyDescent="0.25">
      <c r="A68" s="252"/>
      <c r="B68" s="252"/>
      <c r="C68" s="252"/>
      <c r="D68" s="252"/>
      <c r="E68" s="252"/>
      <c r="F68" s="252"/>
      <c r="G68" s="252"/>
      <c r="H68" s="252"/>
      <c r="I68" s="252"/>
      <c r="J68" s="463"/>
      <c r="K68" s="469"/>
      <c r="L68" s="378"/>
      <c r="M68" s="252"/>
      <c r="N68" s="465"/>
      <c r="O68" s="465"/>
      <c r="P68" s="487"/>
      <c r="Q68" s="487"/>
      <c r="R68" s="487"/>
      <c r="S68" s="487"/>
      <c r="T68" s="467"/>
      <c r="U68" s="467"/>
      <c r="V68" s="468"/>
      <c r="W68" s="252"/>
    </row>
    <row r="69" spans="1:23" s="459" customFormat="1" ht="20.100000000000001" customHeight="1" x14ac:dyDescent="0.25">
      <c r="A69" s="252"/>
      <c r="B69" s="252"/>
      <c r="C69" s="252"/>
      <c r="D69" s="252"/>
      <c r="E69" s="252"/>
      <c r="F69" s="252"/>
      <c r="G69" s="252"/>
      <c r="H69" s="252"/>
      <c r="I69" s="252"/>
      <c r="J69" s="463"/>
      <c r="K69" s="469"/>
      <c r="L69" s="378"/>
      <c r="M69" s="252"/>
      <c r="N69" s="465"/>
      <c r="O69" s="465"/>
      <c r="P69" s="487"/>
      <c r="Q69" s="487"/>
      <c r="R69" s="487"/>
      <c r="S69" s="487"/>
      <c r="T69" s="467"/>
      <c r="U69" s="467"/>
      <c r="V69" s="468"/>
      <c r="W69" s="252"/>
    </row>
    <row r="70" spans="1:23" s="459" customFormat="1" ht="20.100000000000001" customHeight="1" x14ac:dyDescent="0.25">
      <c r="A70" s="252"/>
      <c r="B70" s="252"/>
      <c r="C70" s="252"/>
      <c r="D70" s="252"/>
      <c r="E70" s="252"/>
      <c r="F70" s="252"/>
      <c r="G70" s="252"/>
      <c r="H70" s="252"/>
      <c r="I70" s="252"/>
      <c r="J70" s="463"/>
      <c r="K70" s="469"/>
      <c r="L70" s="378"/>
      <c r="M70" s="252"/>
      <c r="N70" s="465"/>
      <c r="O70" s="465"/>
      <c r="P70" s="487"/>
      <c r="Q70" s="487"/>
      <c r="R70" s="487"/>
      <c r="S70" s="487"/>
      <c r="T70" s="467"/>
      <c r="U70" s="467"/>
      <c r="V70" s="468"/>
      <c r="W70" s="252"/>
    </row>
    <row r="71" spans="1:23" s="459" customFormat="1" ht="20.100000000000001" customHeight="1" x14ac:dyDescent="0.25">
      <c r="A71" s="252"/>
      <c r="B71" s="252"/>
      <c r="C71" s="252"/>
      <c r="D71" s="252"/>
      <c r="E71" s="252"/>
      <c r="F71" s="252"/>
      <c r="G71" s="252"/>
      <c r="H71" s="252"/>
      <c r="I71" s="252"/>
      <c r="J71" s="463"/>
      <c r="K71" s="469"/>
      <c r="L71" s="378"/>
      <c r="M71" s="252"/>
      <c r="N71" s="465"/>
      <c r="O71" s="465"/>
      <c r="P71" s="487"/>
      <c r="Q71" s="487"/>
      <c r="R71" s="487"/>
      <c r="S71" s="487"/>
      <c r="T71" s="467"/>
      <c r="U71" s="467"/>
      <c r="V71" s="468"/>
      <c r="W71" s="252"/>
    </row>
    <row r="72" spans="1:23" s="459" customFormat="1" ht="20.100000000000001" customHeight="1" x14ac:dyDescent="0.25">
      <c r="A72" s="252"/>
      <c r="B72" s="252"/>
      <c r="C72" s="252"/>
      <c r="D72" s="252"/>
      <c r="E72" s="252"/>
      <c r="F72" s="252"/>
      <c r="G72" s="252"/>
      <c r="H72" s="252"/>
      <c r="I72" s="252"/>
      <c r="J72" s="463"/>
      <c r="K72" s="469"/>
      <c r="L72" s="378"/>
      <c r="M72" s="252"/>
      <c r="N72" s="465"/>
      <c r="O72" s="465"/>
      <c r="P72" s="487"/>
      <c r="Q72" s="487"/>
      <c r="R72" s="487"/>
      <c r="S72" s="487"/>
      <c r="T72" s="467"/>
      <c r="U72" s="467"/>
      <c r="V72" s="468"/>
      <c r="W72" s="252"/>
    </row>
    <row r="73" spans="1:23" s="459" customFormat="1" ht="20.100000000000001" customHeight="1" x14ac:dyDescent="0.25">
      <c r="A73" s="252"/>
      <c r="B73" s="252"/>
      <c r="C73" s="252"/>
      <c r="D73" s="252"/>
      <c r="E73" s="252"/>
      <c r="F73" s="252"/>
      <c r="G73" s="252"/>
      <c r="H73" s="252"/>
      <c r="I73" s="252"/>
      <c r="J73" s="463"/>
      <c r="K73" s="469"/>
      <c r="L73" s="378"/>
      <c r="M73" s="252"/>
      <c r="N73" s="465"/>
      <c r="O73" s="465"/>
      <c r="P73" s="487"/>
      <c r="Q73" s="487"/>
      <c r="R73" s="487"/>
      <c r="S73" s="487"/>
      <c r="T73" s="467"/>
      <c r="U73" s="467"/>
      <c r="V73" s="468"/>
      <c r="W73" s="252"/>
    </row>
    <row r="74" spans="1:23" s="459" customFormat="1" ht="20.100000000000001" customHeight="1" x14ac:dyDescent="0.25">
      <c r="A74" s="252"/>
      <c r="B74" s="252"/>
      <c r="C74" s="252"/>
      <c r="D74" s="252"/>
      <c r="E74" s="252"/>
      <c r="F74" s="252"/>
      <c r="G74" s="252"/>
      <c r="H74" s="252"/>
      <c r="I74" s="252"/>
      <c r="J74" s="463"/>
      <c r="K74" s="469"/>
      <c r="L74" s="378"/>
      <c r="M74" s="252"/>
      <c r="N74" s="465"/>
      <c r="O74" s="465"/>
      <c r="P74" s="487"/>
      <c r="Q74" s="487"/>
      <c r="R74" s="487"/>
      <c r="S74" s="487"/>
      <c r="T74" s="467"/>
      <c r="U74" s="467"/>
      <c r="V74" s="468"/>
      <c r="W74" s="252"/>
    </row>
    <row r="75" spans="1:23" s="459" customFormat="1" ht="20.100000000000001" customHeight="1" x14ac:dyDescent="0.25">
      <c r="A75" s="252"/>
      <c r="B75" s="252"/>
      <c r="C75" s="252"/>
      <c r="D75" s="252"/>
      <c r="E75" s="252"/>
      <c r="F75" s="252"/>
      <c r="G75" s="252"/>
      <c r="H75" s="252"/>
      <c r="I75" s="252"/>
      <c r="J75" s="463"/>
      <c r="K75" s="469"/>
      <c r="L75" s="378"/>
      <c r="M75" s="252"/>
      <c r="N75" s="465"/>
      <c r="O75" s="465"/>
      <c r="P75" s="487"/>
      <c r="Q75" s="487"/>
      <c r="R75" s="487"/>
      <c r="S75" s="487"/>
      <c r="T75" s="467"/>
      <c r="U75" s="467"/>
      <c r="V75" s="468"/>
      <c r="W75" s="252"/>
    </row>
    <row r="76" spans="1:23" s="459" customFormat="1" ht="20.100000000000001" customHeight="1" x14ac:dyDescent="0.25">
      <c r="A76" s="252"/>
      <c r="B76" s="252"/>
      <c r="C76" s="252"/>
      <c r="D76" s="252"/>
      <c r="E76" s="252"/>
      <c r="F76" s="252"/>
      <c r="G76" s="252"/>
      <c r="H76" s="252"/>
      <c r="I76" s="252"/>
      <c r="J76" s="463"/>
      <c r="K76" s="469"/>
      <c r="L76" s="378"/>
      <c r="M76" s="252"/>
      <c r="N76" s="465"/>
      <c r="O76" s="465"/>
      <c r="P76" s="487"/>
      <c r="Q76" s="487"/>
      <c r="R76" s="487"/>
      <c r="S76" s="487"/>
      <c r="T76" s="467"/>
      <c r="U76" s="467"/>
      <c r="V76" s="468"/>
      <c r="W76" s="252"/>
    </row>
    <row r="77" spans="1:23" s="459" customFormat="1" ht="20.100000000000001" customHeight="1" x14ac:dyDescent="0.25">
      <c r="A77" s="252"/>
      <c r="B77" s="252"/>
      <c r="C77" s="252"/>
      <c r="D77" s="252"/>
      <c r="E77" s="252"/>
      <c r="F77" s="252"/>
      <c r="G77" s="252"/>
      <c r="H77" s="252"/>
      <c r="I77" s="252"/>
      <c r="J77" s="463"/>
      <c r="K77" s="469"/>
      <c r="L77" s="378"/>
      <c r="M77" s="252"/>
      <c r="N77" s="465"/>
      <c r="O77" s="465"/>
      <c r="P77" s="487"/>
      <c r="Q77" s="487"/>
      <c r="R77" s="487"/>
      <c r="S77" s="487"/>
      <c r="T77" s="467"/>
      <c r="U77" s="467"/>
      <c r="V77" s="468"/>
      <c r="W77" s="252"/>
    </row>
    <row r="78" spans="1:23" s="459" customFormat="1" ht="20.100000000000001" customHeight="1" x14ac:dyDescent="0.25">
      <c r="A78" s="252"/>
      <c r="B78" s="252"/>
      <c r="C78" s="252"/>
      <c r="D78" s="252"/>
      <c r="E78" s="252"/>
      <c r="F78" s="252"/>
      <c r="G78" s="252"/>
      <c r="H78" s="252"/>
      <c r="I78" s="252"/>
      <c r="J78" s="463"/>
      <c r="K78" s="469"/>
      <c r="L78" s="378"/>
      <c r="M78" s="252"/>
      <c r="N78" s="465"/>
      <c r="O78" s="465"/>
      <c r="P78" s="487"/>
      <c r="Q78" s="487"/>
      <c r="R78" s="487"/>
      <c r="S78" s="487"/>
      <c r="T78" s="467"/>
      <c r="U78" s="467"/>
      <c r="V78" s="468"/>
      <c r="W78" s="252"/>
    </row>
    <row r="79" spans="1:23" s="459" customFormat="1" ht="20.100000000000001" customHeight="1" x14ac:dyDescent="0.25">
      <c r="A79" s="252"/>
      <c r="B79" s="252"/>
      <c r="C79" s="252"/>
      <c r="D79" s="252"/>
      <c r="E79" s="252"/>
      <c r="F79" s="252"/>
      <c r="G79" s="252"/>
      <c r="H79" s="252"/>
      <c r="I79" s="252"/>
      <c r="J79" s="463"/>
      <c r="K79" s="469"/>
      <c r="L79" s="378"/>
      <c r="M79" s="252"/>
      <c r="N79" s="465"/>
      <c r="O79" s="465"/>
      <c r="P79" s="487"/>
      <c r="Q79" s="487"/>
      <c r="R79" s="487"/>
      <c r="S79" s="487"/>
      <c r="T79" s="467"/>
      <c r="U79" s="467"/>
      <c r="V79" s="468"/>
      <c r="W79" s="252"/>
    </row>
    <row r="80" spans="1:23" s="459" customFormat="1" ht="20.100000000000001" customHeight="1" x14ac:dyDescent="0.25">
      <c r="A80" s="252"/>
      <c r="B80" s="252"/>
      <c r="C80" s="252"/>
      <c r="D80" s="252"/>
      <c r="E80" s="252"/>
      <c r="F80" s="252"/>
      <c r="G80" s="252"/>
      <c r="H80" s="252"/>
      <c r="I80" s="252"/>
      <c r="J80" s="463"/>
      <c r="K80" s="469"/>
      <c r="L80" s="378"/>
      <c r="M80" s="252"/>
      <c r="N80" s="465"/>
      <c r="O80" s="465"/>
      <c r="P80" s="487"/>
      <c r="Q80" s="487"/>
      <c r="R80" s="487"/>
      <c r="S80" s="487"/>
      <c r="T80" s="467"/>
      <c r="U80" s="467"/>
      <c r="V80" s="468"/>
      <c r="W80" s="252"/>
    </row>
    <row r="81" spans="1:24" s="459" customFormat="1" ht="20.100000000000001" customHeight="1" x14ac:dyDescent="0.25">
      <c r="A81" s="252"/>
      <c r="B81" s="252"/>
      <c r="C81" s="252"/>
      <c r="D81" s="252"/>
      <c r="E81" s="252"/>
      <c r="F81" s="252"/>
      <c r="G81" s="252"/>
      <c r="H81" s="252"/>
      <c r="I81" s="252"/>
      <c r="J81" s="463"/>
      <c r="K81" s="469"/>
      <c r="L81" s="378"/>
      <c r="M81" s="252"/>
      <c r="N81" s="465"/>
      <c r="O81" s="465"/>
      <c r="P81" s="487"/>
      <c r="Q81" s="487"/>
      <c r="R81" s="487"/>
      <c r="S81" s="487"/>
      <c r="T81" s="467"/>
      <c r="U81" s="467"/>
      <c r="V81" s="468"/>
      <c r="W81" s="252"/>
    </row>
    <row r="82" spans="1:24" s="459" customFormat="1" ht="20.100000000000001" customHeight="1" x14ac:dyDescent="0.25">
      <c r="A82" s="252"/>
      <c r="B82" s="252"/>
      <c r="C82" s="252"/>
      <c r="D82" s="252"/>
      <c r="E82" s="252"/>
      <c r="F82" s="252"/>
      <c r="G82" s="252"/>
      <c r="H82" s="252"/>
      <c r="I82" s="252"/>
      <c r="J82" s="463"/>
      <c r="K82" s="469"/>
      <c r="L82" s="378"/>
      <c r="M82" s="252"/>
      <c r="N82" s="465"/>
      <c r="O82" s="465"/>
      <c r="P82" s="487"/>
      <c r="Q82" s="487"/>
      <c r="R82" s="487"/>
      <c r="S82" s="487"/>
      <c r="T82" s="467"/>
      <c r="U82" s="467"/>
      <c r="V82" s="468"/>
      <c r="W82" s="252"/>
    </row>
    <row r="83" spans="1:24" s="459" customFormat="1" ht="20.100000000000001" customHeight="1" x14ac:dyDescent="0.25">
      <c r="A83" s="252"/>
      <c r="B83" s="252"/>
      <c r="C83" s="252"/>
      <c r="D83" s="252"/>
      <c r="E83" s="252"/>
      <c r="F83" s="252"/>
      <c r="G83" s="252"/>
      <c r="H83" s="252"/>
      <c r="I83" s="252"/>
      <c r="J83" s="463"/>
      <c r="K83" s="469"/>
      <c r="L83" s="378"/>
      <c r="M83" s="252"/>
      <c r="N83" s="465"/>
      <c r="O83" s="465"/>
      <c r="P83" s="487"/>
      <c r="Q83" s="487"/>
      <c r="R83" s="487"/>
      <c r="S83" s="487"/>
      <c r="T83" s="467"/>
      <c r="U83" s="467"/>
      <c r="V83" s="468"/>
      <c r="W83" s="252"/>
    </row>
    <row r="84" spans="1:24" s="459" customFormat="1" ht="20.100000000000001" customHeight="1" x14ac:dyDescent="0.25">
      <c r="A84" s="252"/>
      <c r="B84" s="252"/>
      <c r="C84" s="252"/>
      <c r="D84" s="252"/>
      <c r="E84" s="252"/>
      <c r="F84" s="252"/>
      <c r="G84" s="252"/>
      <c r="H84" s="252"/>
      <c r="I84" s="252"/>
      <c r="J84" s="463"/>
      <c r="K84" s="469"/>
      <c r="L84" s="378"/>
      <c r="M84" s="252"/>
      <c r="N84" s="465"/>
      <c r="O84" s="465"/>
      <c r="P84" s="487"/>
      <c r="Q84" s="487"/>
      <c r="R84" s="487"/>
      <c r="S84" s="487"/>
      <c r="T84" s="467"/>
      <c r="U84" s="467"/>
      <c r="V84" s="468"/>
      <c r="W84" s="252"/>
    </row>
    <row r="85" spans="1:24" s="459" customFormat="1" ht="20.100000000000001" customHeight="1" x14ac:dyDescent="0.25">
      <c r="A85" s="252"/>
      <c r="B85" s="252"/>
      <c r="C85" s="252"/>
      <c r="D85" s="252"/>
      <c r="E85" s="252"/>
      <c r="F85" s="252"/>
      <c r="G85" s="252"/>
      <c r="H85" s="252"/>
      <c r="I85" s="252"/>
      <c r="J85" s="463"/>
      <c r="K85" s="469"/>
      <c r="L85" s="378"/>
      <c r="M85" s="252"/>
      <c r="N85" s="465"/>
      <c r="O85" s="465"/>
      <c r="P85" s="487"/>
      <c r="Q85" s="487"/>
      <c r="R85" s="487"/>
      <c r="S85" s="487"/>
      <c r="T85" s="467"/>
      <c r="U85" s="467"/>
      <c r="V85" s="468"/>
      <c r="W85" s="252"/>
    </row>
    <row r="86" spans="1:24" s="459" customFormat="1" ht="20.100000000000001" customHeight="1" x14ac:dyDescent="0.25">
      <c r="A86" s="252"/>
      <c r="B86" s="252"/>
      <c r="C86" s="252"/>
      <c r="D86" s="252"/>
      <c r="E86" s="252"/>
      <c r="F86" s="252"/>
      <c r="G86" s="252"/>
      <c r="H86" s="252"/>
      <c r="I86" s="252"/>
      <c r="J86" s="463"/>
      <c r="K86" s="469"/>
      <c r="L86" s="378"/>
      <c r="M86" s="252"/>
      <c r="N86" s="465"/>
      <c r="O86" s="465"/>
      <c r="P86" s="487"/>
      <c r="Q86" s="487"/>
      <c r="R86" s="487"/>
      <c r="S86" s="487"/>
      <c r="T86" s="467"/>
      <c r="U86" s="467"/>
      <c r="V86" s="468"/>
      <c r="W86" s="252"/>
    </row>
    <row r="87" spans="1:24" s="459" customFormat="1" ht="20.100000000000001" customHeight="1" x14ac:dyDescent="0.25">
      <c r="A87" s="252"/>
      <c r="B87" s="252"/>
      <c r="C87" s="252"/>
      <c r="D87" s="252"/>
      <c r="E87" s="252"/>
      <c r="F87" s="252"/>
      <c r="G87" s="252"/>
      <c r="H87" s="252"/>
      <c r="I87" s="252"/>
      <c r="J87" s="463"/>
      <c r="K87" s="469"/>
      <c r="L87" s="378"/>
      <c r="M87" s="252"/>
      <c r="N87" s="465"/>
      <c r="O87" s="465"/>
      <c r="P87" s="487"/>
      <c r="Q87" s="487"/>
      <c r="R87" s="487"/>
      <c r="S87" s="487"/>
      <c r="T87" s="467"/>
      <c r="U87" s="467"/>
      <c r="V87" s="468"/>
      <c r="W87" s="252"/>
    </row>
    <row r="88" spans="1:24" s="459" customFormat="1" ht="20.100000000000001" customHeight="1" x14ac:dyDescent="0.25">
      <c r="A88" s="252"/>
      <c r="B88" s="252"/>
      <c r="C88" s="252"/>
      <c r="D88" s="252"/>
      <c r="E88" s="252"/>
      <c r="F88" s="252"/>
      <c r="G88" s="252"/>
      <c r="H88" s="252"/>
      <c r="I88" s="252"/>
      <c r="J88" s="463"/>
      <c r="K88" s="469"/>
      <c r="L88" s="378"/>
      <c r="M88" s="252"/>
      <c r="N88" s="465"/>
      <c r="O88" s="465"/>
      <c r="P88" s="487"/>
      <c r="Q88" s="487"/>
      <c r="R88" s="487"/>
      <c r="S88" s="487"/>
      <c r="T88" s="467"/>
      <c r="U88" s="467"/>
      <c r="V88" s="468"/>
      <c r="W88" s="252"/>
    </row>
    <row r="89" spans="1:24" s="459" customFormat="1" ht="20.100000000000001" customHeight="1" x14ac:dyDescent="0.25">
      <c r="A89" s="252"/>
      <c r="B89" s="252"/>
      <c r="C89" s="252"/>
      <c r="D89" s="252"/>
      <c r="E89" s="252"/>
      <c r="F89" s="252"/>
      <c r="G89" s="252"/>
      <c r="H89" s="252"/>
      <c r="I89" s="252"/>
      <c r="J89" s="463"/>
      <c r="K89" s="469"/>
      <c r="L89" s="378"/>
      <c r="M89" s="252"/>
      <c r="N89" s="465"/>
      <c r="O89" s="465"/>
      <c r="P89" s="487"/>
      <c r="Q89" s="487"/>
      <c r="R89" s="487"/>
      <c r="S89" s="487"/>
      <c r="T89" s="467"/>
      <c r="U89" s="467"/>
      <c r="V89" s="468"/>
      <c r="W89" s="252"/>
    </row>
    <row r="90" spans="1:24" s="459" customFormat="1" ht="20.100000000000001" customHeight="1" x14ac:dyDescent="0.25">
      <c r="A90" s="252"/>
      <c r="B90" s="252"/>
      <c r="C90" s="252"/>
      <c r="D90" s="252"/>
      <c r="E90" s="252"/>
      <c r="F90" s="252"/>
      <c r="G90" s="252"/>
      <c r="H90" s="252"/>
      <c r="I90" s="252"/>
      <c r="J90" s="463"/>
      <c r="K90" s="469"/>
      <c r="L90" s="378"/>
      <c r="M90" s="252"/>
      <c r="N90" s="465"/>
      <c r="O90" s="465"/>
      <c r="P90" s="487"/>
      <c r="Q90" s="487"/>
      <c r="R90" s="487"/>
      <c r="S90" s="487"/>
      <c r="T90" s="467"/>
      <c r="U90" s="467"/>
      <c r="V90" s="468"/>
      <c r="W90" s="252"/>
    </row>
    <row r="91" spans="1:24" s="459" customFormat="1" ht="20.100000000000001" customHeight="1" x14ac:dyDescent="0.25">
      <c r="A91" s="252"/>
      <c r="B91" s="252"/>
      <c r="C91" s="252"/>
      <c r="D91" s="252"/>
      <c r="E91" s="252"/>
      <c r="F91" s="252"/>
      <c r="G91" s="252"/>
      <c r="H91" s="252"/>
      <c r="I91" s="252"/>
      <c r="J91" s="463"/>
      <c r="K91" s="469"/>
      <c r="L91" s="378"/>
      <c r="M91" s="252"/>
      <c r="N91" s="465"/>
      <c r="O91" s="465"/>
      <c r="P91" s="487"/>
      <c r="Q91" s="487"/>
      <c r="R91" s="487"/>
      <c r="S91" s="487"/>
      <c r="T91" s="467"/>
      <c r="U91" s="467"/>
      <c r="V91" s="468"/>
      <c r="W91" s="252"/>
    </row>
    <row r="92" spans="1:24" s="272" customFormat="1" ht="20.100000000000001" customHeight="1" x14ac:dyDescent="0.2">
      <c r="A92" s="252"/>
      <c r="B92" s="252"/>
      <c r="C92" s="252"/>
      <c r="D92" s="252"/>
      <c r="E92" s="252"/>
      <c r="F92" s="252"/>
      <c r="G92" s="252"/>
      <c r="H92" s="252"/>
      <c r="I92" s="252"/>
      <c r="J92" s="463"/>
      <c r="K92" s="469"/>
      <c r="L92" s="378"/>
      <c r="M92" s="252"/>
      <c r="N92" s="465"/>
      <c r="O92" s="465"/>
      <c r="P92" s="487"/>
      <c r="Q92" s="487"/>
      <c r="R92" s="487"/>
      <c r="S92" s="487"/>
      <c r="T92" s="467"/>
      <c r="U92" s="467"/>
      <c r="V92" s="468"/>
      <c r="W92" s="252"/>
      <c r="X92" s="459"/>
    </row>
    <row r="93" spans="1:24" s="272" customFormat="1" ht="20.100000000000001" customHeight="1" x14ac:dyDescent="0.2">
      <c r="A93" s="252"/>
      <c r="B93" s="252"/>
      <c r="C93" s="252"/>
      <c r="D93" s="252"/>
      <c r="E93" s="252"/>
      <c r="F93" s="252"/>
      <c r="G93" s="252"/>
      <c r="H93" s="252"/>
      <c r="I93" s="252"/>
      <c r="J93" s="463"/>
      <c r="K93" s="469"/>
      <c r="L93" s="378"/>
      <c r="M93" s="252"/>
      <c r="N93" s="465"/>
      <c r="O93" s="465"/>
      <c r="P93" s="487"/>
      <c r="Q93" s="487"/>
      <c r="R93" s="487"/>
      <c r="S93" s="487"/>
      <c r="T93" s="467"/>
      <c r="U93" s="467"/>
      <c r="V93" s="468"/>
      <c r="W93" s="252"/>
      <c r="X93" s="459"/>
    </row>
    <row r="94" spans="1:24" s="272" customFormat="1" ht="20.100000000000001" customHeight="1" x14ac:dyDescent="0.2">
      <c r="A94" s="252"/>
      <c r="B94" s="252"/>
      <c r="C94" s="252"/>
      <c r="D94" s="252"/>
      <c r="E94" s="252"/>
      <c r="F94" s="252"/>
      <c r="G94" s="252"/>
      <c r="H94" s="252"/>
      <c r="I94" s="252"/>
      <c r="J94" s="463"/>
      <c r="K94" s="469"/>
      <c r="L94" s="378"/>
      <c r="M94" s="252"/>
      <c r="N94" s="465"/>
      <c r="O94" s="465"/>
      <c r="P94" s="487"/>
      <c r="Q94" s="487"/>
      <c r="R94" s="487"/>
      <c r="S94" s="487"/>
      <c r="T94" s="467"/>
      <c r="U94" s="467"/>
      <c r="V94" s="468"/>
      <c r="W94" s="252"/>
      <c r="X94" s="459"/>
    </row>
    <row r="95" spans="1:24" s="272" customFormat="1" ht="20.100000000000001" customHeight="1" x14ac:dyDescent="0.2">
      <c r="A95" s="252"/>
      <c r="B95" s="252"/>
      <c r="C95" s="252"/>
      <c r="D95" s="252"/>
      <c r="E95" s="252"/>
      <c r="F95" s="252"/>
      <c r="G95" s="252"/>
      <c r="H95" s="252"/>
      <c r="I95" s="252"/>
      <c r="J95" s="463"/>
      <c r="K95" s="469"/>
      <c r="L95" s="378"/>
      <c r="M95" s="252"/>
      <c r="N95" s="465"/>
      <c r="O95" s="465"/>
      <c r="P95" s="487"/>
      <c r="Q95" s="487"/>
      <c r="R95" s="487"/>
      <c r="S95" s="487"/>
      <c r="T95" s="467"/>
      <c r="U95" s="467"/>
      <c r="V95" s="468"/>
      <c r="W95" s="252"/>
      <c r="X95" s="459"/>
    </row>
    <row r="96" spans="1:24" s="272" customFormat="1" ht="20.100000000000001" customHeight="1" x14ac:dyDescent="0.2">
      <c r="A96" s="252"/>
      <c r="B96" s="252"/>
      <c r="C96" s="252"/>
      <c r="D96" s="252"/>
      <c r="E96" s="252"/>
      <c r="F96" s="252"/>
      <c r="G96" s="252"/>
      <c r="H96" s="252"/>
      <c r="I96" s="252"/>
      <c r="J96" s="463"/>
      <c r="K96" s="469"/>
      <c r="L96" s="378"/>
      <c r="M96" s="252"/>
      <c r="N96" s="465"/>
      <c r="O96" s="465"/>
      <c r="P96" s="487"/>
      <c r="Q96" s="487"/>
      <c r="R96" s="487"/>
      <c r="S96" s="487"/>
      <c r="T96" s="467"/>
      <c r="U96" s="467"/>
      <c r="V96" s="468"/>
      <c r="W96" s="252"/>
      <c r="X96" s="459"/>
    </row>
    <row r="97" spans="1:24" s="272" customFormat="1" ht="20.100000000000001" customHeight="1" x14ac:dyDescent="0.2">
      <c r="A97" s="252"/>
      <c r="B97" s="252"/>
      <c r="C97" s="252"/>
      <c r="D97" s="252"/>
      <c r="E97" s="252"/>
      <c r="F97" s="252"/>
      <c r="G97" s="252"/>
      <c r="H97" s="252"/>
      <c r="I97" s="252"/>
      <c r="J97" s="463"/>
      <c r="K97" s="469"/>
      <c r="L97" s="378"/>
      <c r="M97" s="252"/>
      <c r="N97" s="465"/>
      <c r="O97" s="465"/>
      <c r="P97" s="487"/>
      <c r="Q97" s="487"/>
      <c r="R97" s="487"/>
      <c r="S97" s="487"/>
      <c r="T97" s="467"/>
      <c r="U97" s="467"/>
      <c r="V97" s="468"/>
      <c r="W97" s="252"/>
      <c r="X97" s="459"/>
    </row>
    <row r="98" spans="1:24" s="272" customFormat="1" ht="20.100000000000001" customHeight="1" x14ac:dyDescent="0.2">
      <c r="A98" s="252"/>
      <c r="B98" s="252"/>
      <c r="C98" s="252"/>
      <c r="D98" s="252"/>
      <c r="E98" s="252"/>
      <c r="F98" s="252"/>
      <c r="G98" s="252"/>
      <c r="H98" s="252"/>
      <c r="I98" s="252"/>
      <c r="J98" s="463"/>
      <c r="K98" s="469"/>
      <c r="L98" s="378"/>
      <c r="M98" s="252"/>
      <c r="N98" s="465"/>
      <c r="O98" s="465"/>
      <c r="P98" s="487"/>
      <c r="Q98" s="487"/>
      <c r="R98" s="487"/>
      <c r="S98" s="487"/>
      <c r="T98" s="467"/>
      <c r="U98" s="467"/>
      <c r="V98" s="468"/>
      <c r="W98" s="252"/>
      <c r="X98" s="459"/>
    </row>
    <row r="99" spans="1:24" s="272" customFormat="1" ht="20.100000000000001" customHeight="1" x14ac:dyDescent="0.2">
      <c r="A99" s="252"/>
      <c r="B99" s="252"/>
      <c r="C99" s="252"/>
      <c r="D99" s="252"/>
      <c r="E99" s="252"/>
      <c r="F99" s="252"/>
      <c r="G99" s="252"/>
      <c r="H99" s="252"/>
      <c r="I99" s="252"/>
      <c r="J99" s="463"/>
      <c r="K99" s="469"/>
      <c r="L99" s="378"/>
      <c r="M99" s="252"/>
      <c r="N99" s="465"/>
      <c r="O99" s="465"/>
      <c r="P99" s="487"/>
      <c r="Q99" s="487"/>
      <c r="R99" s="487"/>
      <c r="S99" s="487"/>
      <c r="T99" s="467"/>
      <c r="U99" s="467"/>
      <c r="V99" s="468"/>
      <c r="W99" s="252"/>
      <c r="X99" s="459"/>
    </row>
    <row r="100" spans="1:24" s="272" customFormat="1" ht="20.100000000000001" customHeight="1" x14ac:dyDescent="0.2">
      <c r="A100" s="252"/>
      <c r="B100" s="252"/>
      <c r="C100" s="252"/>
      <c r="D100" s="252"/>
      <c r="E100" s="252"/>
      <c r="F100" s="252"/>
      <c r="G100" s="252"/>
      <c r="H100" s="252"/>
      <c r="I100" s="252"/>
      <c r="J100" s="463"/>
      <c r="K100" s="469"/>
      <c r="L100" s="378"/>
      <c r="M100" s="252"/>
      <c r="N100" s="465"/>
      <c r="O100" s="465"/>
      <c r="P100" s="487"/>
      <c r="Q100" s="487"/>
      <c r="R100" s="487"/>
      <c r="S100" s="487"/>
      <c r="T100" s="467"/>
      <c r="U100" s="467"/>
      <c r="V100" s="468"/>
      <c r="W100" s="252"/>
      <c r="X100" s="459"/>
    </row>
  </sheetData>
  <sheetProtection algorithmName="SHA-512" hashValue="KCrvfcRKpZ/AUJcY9m5GsyrTYsESv9P8+gNMQN9u84brn6IxAL2QY82Lkjd4Vw7W4y2R5+7CcNDaNIiCmcRM0Q==" saltValue="oFCtXXyoAb9hT/MJBw6ttQ==" spinCount="100000" sheet="1" objects="1" scenarios="1" formatRows="0" selectLockedCells="1" autoFilter="0"/>
  <mergeCells count="1">
    <mergeCell ref="O10:P10"/>
  </mergeCells>
  <conditionalFormatting sqref="J16:M23">
    <cfRule type="expression" dxfId="1061" priority="63" stopIfTrue="1">
      <formula>AND( $A16=1, $C16="T" )</formula>
    </cfRule>
    <cfRule type="expression" dxfId="1060" priority="64" stopIfTrue="1">
      <formula>AND( $A16=4, $C16="ü" )</formula>
    </cfRule>
    <cfRule type="expression" dxfId="1059" priority="65" stopIfTrue="1">
      <formula>AND( $A16=3, $C16="ü" )</formula>
    </cfRule>
    <cfRule type="expression" dxfId="1058" priority="66" stopIfTrue="1">
      <formula>AND( $A16=2, $C16="Ü" )</formula>
    </cfRule>
  </conditionalFormatting>
  <conditionalFormatting sqref="J35:M40">
    <cfRule type="expression" dxfId="1057" priority="31" stopIfTrue="1">
      <formula>AND( $A35=1, $C35="T" )</formula>
    </cfRule>
    <cfRule type="expression" dxfId="1056" priority="32" stopIfTrue="1">
      <formula>AND( $A35=4, $C35="ü" )</formula>
    </cfRule>
    <cfRule type="expression" dxfId="1055" priority="33" stopIfTrue="1">
      <formula>AND( $A35=3, $C35="ü" )</formula>
    </cfRule>
    <cfRule type="expression" dxfId="1054" priority="34" stopIfTrue="1">
      <formula>AND( $A35=2, $C35="Ü" )</formula>
    </cfRule>
  </conditionalFormatting>
  <conditionalFormatting sqref="J14:W15 N16:W23 N35:W40">
    <cfRule type="expression" dxfId="1053" priority="126" stopIfTrue="1">
      <formula>AND( $A14=4, $C14="ü" )</formula>
    </cfRule>
    <cfRule type="expression" dxfId="1052" priority="136" stopIfTrue="1">
      <formula>AND( $A14=2, $C14="Ü" )</formula>
    </cfRule>
    <cfRule type="expression" dxfId="1051" priority="135" stopIfTrue="1">
      <formula>AND( $A14=3, $C14="ü" )</formula>
    </cfRule>
  </conditionalFormatting>
  <conditionalFormatting sqref="J24:W28 J33:W34 J41:W44">
    <cfRule type="expression" dxfId="1050" priority="132" stopIfTrue="1">
      <formula>AND( $A24=2, $C24="Ü" )</formula>
    </cfRule>
    <cfRule type="expression" dxfId="1049" priority="131" stopIfTrue="1">
      <formula>AND( $A24=3, $C24="ü" )</formula>
    </cfRule>
    <cfRule type="expression" dxfId="1048" priority="130" stopIfTrue="1">
      <formula>AND( $A24=4, $C24="ü" )</formula>
    </cfRule>
  </conditionalFormatting>
  <conditionalFormatting sqref="J29:W32">
    <cfRule type="expression" dxfId="1047" priority="35" stopIfTrue="1">
      <formula>AND( $A29=1, $C29="T" )</formula>
    </cfRule>
    <cfRule type="expression" dxfId="1046" priority="36" stopIfTrue="1">
      <formula>AND( $A29=4, $C29="ü" )</formula>
    </cfRule>
    <cfRule type="expression" dxfId="1045" priority="37" stopIfTrue="1">
      <formula>AND( $A29=3, $C29="ü" )</formula>
    </cfRule>
    <cfRule type="expression" dxfId="1044" priority="38" stopIfTrue="1">
      <formula>AND( $A29=2, $C29="Ü" )</formula>
    </cfRule>
  </conditionalFormatting>
  <conditionalFormatting sqref="J41:W44 J24:W28 J33:W34">
    <cfRule type="expression" dxfId="1043" priority="129" stopIfTrue="1">
      <formula>AND( $A24=1, $C24="T" )</formula>
    </cfRule>
  </conditionalFormatting>
  <conditionalFormatting sqref="J45:W61">
    <cfRule type="expression" dxfId="1042" priority="7" stopIfTrue="1">
      <formula>AND( $A45=1, $C45="T" )</formula>
    </cfRule>
    <cfRule type="expression" dxfId="1041" priority="8" stopIfTrue="1">
      <formula>AND( $A45=4, $C45="ü" )</formula>
    </cfRule>
    <cfRule type="expression" dxfId="1040" priority="9" stopIfTrue="1">
      <formula>AND( $A45=3, $C45="ü" )</formula>
    </cfRule>
    <cfRule type="expression" dxfId="1039" priority="10" stopIfTrue="1">
      <formula>AND( $A45=2, $C45="Ü" )</formula>
    </cfRule>
  </conditionalFormatting>
  <conditionalFormatting sqref="N16:W23 N35:W40 J14:W15">
    <cfRule type="expression" dxfId="1038" priority="125" stopIfTrue="1">
      <formula>AND( $A14=1, $C14="T" )</formula>
    </cfRule>
  </conditionalFormatting>
  <conditionalFormatting sqref="O14:O61">
    <cfRule type="expression" dxfId="1037" priority="134" stopIfTrue="1">
      <formula>AND($O14&lt;&gt;"",$P14&lt;&gt;"")</formula>
    </cfRule>
  </conditionalFormatting>
  <conditionalFormatting sqref="O42">
    <cfRule type="expression" dxfId="1036" priority="128" stopIfTrue="1">
      <formula>AND($O42&lt;&gt;"",$P42&lt;&gt;"")</formula>
    </cfRule>
  </conditionalFormatting>
  <conditionalFormatting sqref="O45">
    <cfRule type="expression" dxfId="1035" priority="6" stopIfTrue="1">
      <formula>AND($O45&lt;&gt;"",$P45&lt;&gt;"")</formula>
    </cfRule>
  </conditionalFormatting>
  <conditionalFormatting sqref="P14:P61">
    <cfRule type="expression" dxfId="1034" priority="133" stopIfTrue="1">
      <formula>$O14&lt;&gt;""</formula>
    </cfRule>
  </conditionalFormatting>
  <conditionalFormatting sqref="P42">
    <cfRule type="expression" dxfId="1033" priority="127" stopIfTrue="1">
      <formula>$O42&lt;&gt;""</formula>
    </cfRule>
  </conditionalFormatting>
  <conditionalFormatting sqref="P45">
    <cfRule type="expression" dxfId="1032" priority="5" stopIfTrue="1">
      <formula>$O45&lt;&gt;""</formula>
    </cfRule>
  </conditionalFormatting>
  <conditionalFormatting sqref="R14:W15 R16:V19 R20:W24 R25:V28 R29:W33 R34:V37 R38:W41 R42:V44 R45:W61">
    <cfRule type="expression" dxfId="1031" priority="209" stopIfTrue="1">
      <formula>AND( $A14=3, $C14="ü" )</formula>
    </cfRule>
    <cfRule type="expression" dxfId="1030" priority="210" stopIfTrue="1">
      <formula>AND( $A14=4, $C14="ü" )</formula>
    </cfRule>
  </conditionalFormatting>
  <conditionalFormatting sqref="S16:S47">
    <cfRule type="expression" dxfId="1029" priority="119" stopIfTrue="1">
      <formula>AND( $A16=4, $C16="ü" )</formula>
    </cfRule>
    <cfRule type="expression" dxfId="1028" priority="124" stopIfTrue="1">
      <formula>AND( $A16=3, $C16="ü" )</formula>
    </cfRule>
  </conditionalFormatting>
  <conditionalFormatting sqref="S42">
    <cfRule type="expression" dxfId="1027" priority="120" stopIfTrue="1">
      <formula>AND( $A42=1, $C42="T" )</formula>
    </cfRule>
    <cfRule type="expression" dxfId="1026" priority="121" stopIfTrue="1">
      <formula>AND( $A42=4, $C42="ü" )</formula>
    </cfRule>
    <cfRule type="expression" dxfId="1025" priority="122" stopIfTrue="1">
      <formula>AND( $A42=3, $C42="ü" )</formula>
    </cfRule>
    <cfRule type="expression" dxfId="1024" priority="123" stopIfTrue="1">
      <formula>AND( $A42=2, $C42="Ü" )</formula>
    </cfRule>
  </conditionalFormatting>
  <conditionalFormatting sqref="S45">
    <cfRule type="expression" dxfId="1023" priority="2" stopIfTrue="1">
      <formula>AND( $A45=4, $C45="ü" )</formula>
    </cfRule>
    <cfRule type="expression" dxfId="1022" priority="3" stopIfTrue="1">
      <formula>AND( $A45=3, $C45="ü" )</formula>
    </cfRule>
    <cfRule type="expression" dxfId="1021" priority="1" stopIfTrue="1">
      <formula>AND( $A45=1, $C45="T" )</formula>
    </cfRule>
    <cfRule type="expression" dxfId="1020" priority="4" stopIfTrue="1">
      <formula>AND( $A45=2, $C45="Ü" )</formula>
    </cfRule>
  </conditionalFormatting>
  <conditionalFormatting sqref="T14:T61">
    <cfRule type="expression" dxfId="1019" priority="206" stopIfTrue="1">
      <formula>AND($K14&lt;&gt;"",OR($O14&lt;&gt;"",$P14&lt;&gt;""))</formula>
    </cfRule>
  </conditionalFormatting>
  <conditionalFormatting sqref="U14:U61">
    <cfRule type="expression" dxfId="1018" priority="212">
      <formula>$L14&lt;&gt;""</formula>
    </cfRule>
  </conditionalFormatting>
  <conditionalFormatting sqref="V14:V61">
    <cfRule type="expression" dxfId="1017" priority="211">
      <formula>$L14=""</formula>
    </cfRule>
  </conditionalFormatting>
  <conditionalFormatting sqref="W16:W19">
    <cfRule type="expression" dxfId="1016" priority="111" stopIfTrue="1">
      <formula>AND( $A16=1, $C16="T" )</formula>
    </cfRule>
    <cfRule type="expression" dxfId="1015" priority="112" stopIfTrue="1">
      <formula>AND( $A16=4, $C16="ü" )</formula>
    </cfRule>
    <cfRule type="expression" dxfId="1014" priority="113" stopIfTrue="1">
      <formula>AND( $A16=3, $C16="ü" )</formula>
    </cfRule>
    <cfRule type="expression" dxfId="1013" priority="114" stopIfTrue="1">
      <formula>AND( $A16=2, $C16="Ü" )</formula>
    </cfRule>
  </conditionalFormatting>
  <conditionalFormatting sqref="W25:W28">
    <cfRule type="expression" dxfId="1012" priority="104" stopIfTrue="1">
      <formula>AND( $A25=4, $C25="ü" )</formula>
    </cfRule>
    <cfRule type="expression" dxfId="1011" priority="105" stopIfTrue="1">
      <formula>AND( $A25=3, $C25="ü" )</formula>
    </cfRule>
    <cfRule type="expression" dxfId="1010" priority="106" stopIfTrue="1">
      <formula>AND( $A25=2, $C25="Ü" )</formula>
    </cfRule>
    <cfRule type="expression" dxfId="1009" priority="103" stopIfTrue="1">
      <formula>AND( $A25=1, $C25="T" )</formula>
    </cfRule>
  </conditionalFormatting>
  <conditionalFormatting sqref="W34:W37">
    <cfRule type="expression" dxfId="1008" priority="94" stopIfTrue="1">
      <formula>AND( $A34=2, $C34="Ü" )</formula>
    </cfRule>
    <cfRule type="expression" dxfId="1007" priority="93" stopIfTrue="1">
      <formula>AND( $A34=3, $C34="ü" )</formula>
    </cfRule>
    <cfRule type="expression" dxfId="1006" priority="92" stopIfTrue="1">
      <formula>AND( $A34=4, $C34="ü" )</formula>
    </cfRule>
    <cfRule type="expression" dxfId="1005" priority="91" stopIfTrue="1">
      <formula>AND( $A34=1, $C34="T" )</formula>
    </cfRule>
  </conditionalFormatting>
  <conditionalFormatting sqref="W42:W44">
    <cfRule type="expression" dxfId="1004" priority="84" stopIfTrue="1">
      <formula>AND( $A42=4, $C42="ü" )</formula>
    </cfRule>
    <cfRule type="expression" dxfId="1003" priority="86" stopIfTrue="1">
      <formula>AND( $A42=2, $C42="Ü" )</formula>
    </cfRule>
    <cfRule type="expression" dxfId="1002" priority="85" stopIfTrue="1">
      <formula>AND( $A42=3, $C42="ü" )</formula>
    </cfRule>
    <cfRule type="expression" dxfId="1001" priority="83" stopIfTrue="1">
      <formula>AND( $A42=1, $C42="T" )</formula>
    </cfRule>
  </conditionalFormatting>
  <dataValidations count="2">
    <dataValidation type="list" allowBlank="1" showInputMessage="1" showErrorMessage="1" sqref="B14:B61" xr:uid="{94242602-8CB1-4CF8-8353-0DC3AE53E83A}">
      <formula1>"B"</formula1>
    </dataValidation>
    <dataValidation type="list" allowBlank="1" showInputMessage="1" showErrorMessage="1" sqref="A14:A61" xr:uid="{2A7B8C18-BF8B-4266-903B-1B281BFCB7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100"/>
  <sheetViews>
    <sheetView zoomScale="70" zoomScaleNormal="70" workbookViewId="0">
      <pane xSplit="10" ySplit="13" topLeftCell="K19" activePane="bottomRight" state="frozen"/>
      <selection pane="topRight" activeCell="K1" sqref="K1"/>
      <selection pane="bottomLeft" activeCell="A14" sqref="A14"/>
      <selection pane="bottomRight" activeCell="P14" sqref="P14"/>
    </sheetView>
  </sheetViews>
  <sheetFormatPr baseColWidth="10" defaultColWidth="11.42578125" defaultRowHeight="15" x14ac:dyDescent="0.25"/>
  <cols>
    <col min="1" max="7" width="2.7109375" style="252" hidden="1" customWidth="1"/>
    <col min="8" max="8" width="6.7109375" style="252" hidden="1" customWidth="1"/>
    <col min="9" max="9" width="2.7109375" style="252" hidden="1" customWidth="1"/>
    <col min="10" max="10" width="13.7109375" style="463" customWidth="1" collapsed="1"/>
    <col min="11" max="11" width="64.7109375" style="469" customWidth="1"/>
    <col min="12" max="12" width="8.7109375" style="378" customWidth="1"/>
    <col min="13" max="13" width="18.7109375" style="252" customWidth="1"/>
    <col min="14" max="14" width="18.7109375" style="465" hidden="1" customWidth="1"/>
    <col min="15" max="15" width="12.7109375" style="465" customWidth="1"/>
    <col min="16" max="17" width="12.7109375" style="487" customWidth="1"/>
    <col min="18" max="19" width="10.7109375" style="487" customWidth="1"/>
    <col min="20" max="20" width="21.7109375" style="487" customWidth="1"/>
    <col min="21" max="22" width="21.7109375" style="467" customWidth="1"/>
    <col min="23" max="23" width="30.7109375" style="468" customWidth="1"/>
    <col min="24" max="24" width="11.42578125" style="252" customWidth="1"/>
    <col min="25" max="25" width="11.42578125" style="459"/>
    <col min="26" max="16384" width="11.42578125" style="252"/>
  </cols>
  <sheetData>
    <row r="1" spans="1:26" ht="20.100000000000001" customHeight="1" x14ac:dyDescent="0.25">
      <c r="J1" s="265" t="str">
        <f>Deckblatt!$A$1</f>
        <v>Kunde:</v>
      </c>
      <c r="K1" s="381" t="str">
        <f>Deckblatt!$B$1</f>
        <v xml:space="preserve">HVB - HVG </v>
      </c>
      <c r="L1" s="382"/>
      <c r="M1" s="270"/>
      <c r="N1" s="270"/>
      <c r="O1" s="270"/>
      <c r="P1" s="270"/>
      <c r="Q1" s="471"/>
      <c r="R1" s="471"/>
      <c r="S1" s="471"/>
      <c r="T1" s="471"/>
      <c r="U1" s="471"/>
      <c r="V1" s="471"/>
      <c r="W1" s="384"/>
      <c r="X1" s="459"/>
      <c r="Y1" s="252"/>
    </row>
    <row r="2" spans="1:26" ht="20.100000000000001" customHeight="1" x14ac:dyDescent="0.25">
      <c r="J2" s="265" t="str">
        <f>Deckblatt!$A$2</f>
        <v>Vorhaben:</v>
      </c>
      <c r="K2" s="381" t="str">
        <f>Deckblatt!$B$2</f>
        <v>Harzbewegt</v>
      </c>
      <c r="L2" s="269"/>
      <c r="M2" s="270"/>
      <c r="N2" s="270"/>
      <c r="O2" s="270"/>
      <c r="P2" s="270"/>
      <c r="Q2" s="471"/>
      <c r="R2" s="471"/>
      <c r="S2" s="471"/>
      <c r="T2" s="471"/>
      <c r="U2" s="471"/>
      <c r="V2" s="471"/>
      <c r="W2" s="384"/>
      <c r="X2" s="459"/>
      <c r="Y2" s="252"/>
    </row>
    <row r="3" spans="1:26" ht="20.100000000000001" customHeight="1" x14ac:dyDescent="0.25">
      <c r="J3" s="265" t="str">
        <f>Deckblatt!$A$3</f>
        <v>Dokument:</v>
      </c>
      <c r="K3" s="381" t="str">
        <f>Deckblatt!$B$3</f>
        <v>Leistungsverzeichnis</v>
      </c>
      <c r="L3" s="269"/>
      <c r="M3" s="270"/>
      <c r="N3" s="270"/>
      <c r="O3" s="270"/>
      <c r="P3" s="270"/>
      <c r="Q3" s="471"/>
      <c r="R3" s="471"/>
      <c r="S3" s="471"/>
      <c r="T3" s="471"/>
      <c r="U3" s="471"/>
      <c r="V3" s="471"/>
      <c r="W3" s="384"/>
      <c r="X3" s="459"/>
      <c r="Y3" s="252"/>
    </row>
    <row r="4" spans="1:26" ht="20.100000000000001" customHeight="1" x14ac:dyDescent="0.25">
      <c r="J4" s="265" t="str">
        <f>Deckblatt!$A$4</f>
        <v>Teil:</v>
      </c>
      <c r="K4" s="381" t="str">
        <f>IF(Zusammenfassung!F77&lt;&gt;"",Zusammenfassung!F77,Zusammenfassung!D77)</f>
        <v>Betriebskosten - HVG</v>
      </c>
      <c r="L4" s="382"/>
      <c r="M4" s="270"/>
      <c r="N4" s="270"/>
      <c r="O4" s="270"/>
      <c r="P4" s="270"/>
      <c r="Q4" s="471"/>
      <c r="R4" s="471"/>
      <c r="S4" s="471"/>
      <c r="T4" s="471"/>
      <c r="U4" s="471"/>
      <c r="V4" s="471"/>
      <c r="W4" s="384"/>
      <c r="X4" s="459"/>
      <c r="Y4" s="252"/>
    </row>
    <row r="5" spans="1:26" ht="20.100000000000001" customHeight="1" thickBot="1" x14ac:dyDescent="0.3">
      <c r="J5" s="274" t="str">
        <f>Deckblatt!$A$5</f>
        <v>Bieter (Name)</v>
      </c>
      <c r="K5" s="385" t="str">
        <f>IF(Deckblatt!$B$5&lt;&gt;"",Deckblatt!$B$5,"EINGABE FEHLT")</f>
        <v>EINGABE FEHLT</v>
      </c>
      <c r="L5" s="278"/>
      <c r="M5" s="276"/>
      <c r="N5" s="276"/>
      <c r="O5" s="276"/>
      <c r="P5" s="276"/>
      <c r="Q5" s="472"/>
      <c r="R5" s="472"/>
      <c r="S5" s="472"/>
      <c r="T5" s="472"/>
      <c r="U5" s="472"/>
      <c r="V5" s="472"/>
      <c r="W5" s="387"/>
      <c r="X5" s="459"/>
      <c r="Y5" s="252"/>
    </row>
    <row r="6" spans="1:26" ht="20.100000000000001" hidden="1" customHeight="1" x14ac:dyDescent="0.25">
      <c r="J6" s="388" t="s">
        <v>378</v>
      </c>
      <c r="K6" s="389">
        <f>Zusammenfassung!$B$77</f>
        <v>1</v>
      </c>
      <c r="L6" s="390" t="str">
        <f>Sprache!$B$34</f>
        <v>BK</v>
      </c>
      <c r="M6" s="391"/>
      <c r="N6" s="391"/>
      <c r="O6" s="391"/>
      <c r="P6" s="391"/>
      <c r="Q6" s="473"/>
      <c r="R6" s="473"/>
      <c r="S6" s="473"/>
      <c r="T6" s="473"/>
      <c r="U6" s="473"/>
      <c r="V6" s="473"/>
      <c r="W6" s="394"/>
      <c r="X6" s="459"/>
      <c r="Y6" s="252"/>
    </row>
    <row r="7" spans="1:26" ht="20.100000000000001" hidden="1" customHeight="1" thickBot="1" x14ac:dyDescent="0.3">
      <c r="J7" s="265" t="s">
        <v>379</v>
      </c>
      <c r="K7" s="395">
        <f>Zusammenfassung!$C$77</f>
        <v>2</v>
      </c>
      <c r="L7" s="269"/>
      <c r="M7" s="270"/>
      <c r="N7" s="270"/>
      <c r="O7" s="270"/>
      <c r="P7" s="270"/>
      <c r="Q7" s="471"/>
      <c r="R7" s="471"/>
      <c r="S7" s="471"/>
      <c r="T7" s="471"/>
      <c r="U7" s="471"/>
      <c r="V7" s="472"/>
      <c r="W7" s="387"/>
      <c r="X7" s="459"/>
      <c r="Y7" s="252"/>
    </row>
    <row r="8" spans="1:26" ht="20.100000000000001" hidden="1" customHeight="1" x14ac:dyDescent="0.25">
      <c r="C8" s="396"/>
      <c r="D8" s="397"/>
      <c r="E8" s="397"/>
      <c r="F8" s="397"/>
      <c r="G8" s="397"/>
      <c r="H8" s="398"/>
      <c r="J8" s="399" t="str">
        <f>IF(Steuerung!A7&lt;&gt;"",Steuerung!A7,"")</f>
        <v>Währung:</v>
      </c>
      <c r="K8" s="400" t="str">
        <f>Steuerung!B7</f>
        <v>EUR</v>
      </c>
      <c r="L8" s="401"/>
      <c r="M8" s="402"/>
      <c r="N8" s="402"/>
      <c r="O8" s="474"/>
      <c r="P8" s="474"/>
      <c r="Q8" s="474"/>
      <c r="R8" s="474"/>
      <c r="S8" s="474"/>
      <c r="T8" s="404"/>
      <c r="U8" s="404"/>
      <c r="V8" s="404"/>
      <c r="W8" s="405"/>
      <c r="X8" s="459"/>
      <c r="Y8" s="252"/>
    </row>
    <row r="9" spans="1:26" ht="20.100000000000001" hidden="1" customHeight="1" thickBot="1" x14ac:dyDescent="0.3">
      <c r="J9" s="406" t="str">
        <f>IF(Steuerung!A8&lt;&gt;"",Steuerung!A8,"")</f>
        <v>Rundung:</v>
      </c>
      <c r="K9" s="407">
        <f>Steuerung!B8</f>
        <v>2</v>
      </c>
      <c r="L9" s="408"/>
      <c r="M9" s="409"/>
      <c r="N9" s="409"/>
      <c r="O9" s="475"/>
      <c r="P9" s="475"/>
      <c r="Q9" s="475"/>
      <c r="R9" s="475"/>
      <c r="S9" s="475"/>
      <c r="T9" s="411"/>
      <c r="U9" s="411"/>
      <c r="V9" s="411"/>
      <c r="W9" s="412"/>
      <c r="X9" s="459"/>
      <c r="Y9" s="252"/>
    </row>
    <row r="10" spans="1:26" ht="30" customHeight="1" x14ac:dyDescent="0.25">
      <c r="J10" s="399"/>
      <c r="K10" s="413" t="str">
        <f>Sprache!$B$40</f>
        <v>Beschreibung</v>
      </c>
      <c r="L10" s="414"/>
      <c r="M10" s="415" t="str">
        <f>Sprache!$B$36</f>
        <v>Leistung gemäß</v>
      </c>
      <c r="N10" s="415" t="str">
        <f>IF($M$10&lt;&gt;"",$M$10,"")</f>
        <v>Leistung gemäß</v>
      </c>
      <c r="O10" s="416" t="str">
        <f>Sprache!$B$45</f>
        <v>Menge</v>
      </c>
      <c r="P10" s="417"/>
      <c r="Q10" s="418" t="str">
        <f>CONCATENATE(Sprache!$B$44," (",Sprache!$B$45,")")</f>
        <v>Einheit (Menge)</v>
      </c>
      <c r="R10" s="476" t="str">
        <f>Sprache!$B$49</f>
        <v>Zeit</v>
      </c>
      <c r="S10" s="477" t="str">
        <f>CONCATENATE(Sprache!$B$44," (",Sprache!$B$49,")")</f>
        <v>Einheit (Zeit)</v>
      </c>
      <c r="T10" s="419"/>
      <c r="U10" s="420" t="str">
        <f>Sprache!$B$30</f>
        <v>Festpositionen</v>
      </c>
      <c r="V10" s="421" t="str">
        <f>Sprache!$B$32</f>
        <v>Optionen</v>
      </c>
      <c r="W10" s="422" t="str">
        <f>Sprache!$B$48</f>
        <v>Bemerkungen</v>
      </c>
      <c r="X10" s="459"/>
      <c r="Y10" s="252"/>
    </row>
    <row r="11" spans="1:26" ht="30" customHeight="1" x14ac:dyDescent="0.25">
      <c r="B11" s="423"/>
      <c r="J11" s="424"/>
      <c r="K11" s="425"/>
      <c r="L11" s="426" t="str">
        <f>Sprache!$B$31</f>
        <v>Option</v>
      </c>
      <c r="M11" s="415" t="str">
        <f>Sprache!$B$37</f>
        <v>Lastenheft</v>
      </c>
      <c r="N11" s="415" t="str">
        <f>Sprache!$B$37</f>
        <v>Lastenheft</v>
      </c>
      <c r="O11" s="427" t="str">
        <f>Sprache!$B$41</f>
        <v>Vorgabe</v>
      </c>
      <c r="P11" s="415" t="str">
        <f>CONCATENATE(Sprache!$B$43," ",Sprache!$B$41)</f>
        <v>Korrektur Vorgabe</v>
      </c>
      <c r="Q11" s="428"/>
      <c r="R11" s="478" t="str">
        <f>Sprache!$B$50</f>
        <v>Vertragsdauer</v>
      </c>
      <c r="S11" s="479"/>
      <c r="T11" s="429" t="str">
        <f>CONCATENATE(Sprache!$B$46," (",Sprache!$B$17,")")</f>
        <v>Einzelpreis (Netto)</v>
      </c>
      <c r="U11" s="430" t="str">
        <f>CONCATENATE(Sprache!$B$47," (",Sprache!$B$17,")")</f>
        <v>Gesamtpreis (Netto)</v>
      </c>
      <c r="V11" s="431" t="str">
        <f>U11</f>
        <v>Gesamtpreis (Netto)</v>
      </c>
      <c r="W11" s="432" t="s">
        <v>380</v>
      </c>
      <c r="X11" s="459"/>
      <c r="Y11" s="252"/>
    </row>
    <row r="12" spans="1:26" ht="30" customHeight="1" thickBot="1" x14ac:dyDescent="0.3">
      <c r="B12" s="423"/>
      <c r="J12" s="433"/>
      <c r="K12" s="434"/>
      <c r="L12" s="435"/>
      <c r="M12" s="415" t="str">
        <f>Sprache!$B$38</f>
        <v>Kapitel</v>
      </c>
      <c r="N12" s="415" t="str">
        <f>Sprache!$B$39</f>
        <v>Kriterium</v>
      </c>
      <c r="O12" s="436" t="str">
        <f>Sprache!$B$42</f>
        <v>Vergabestelle</v>
      </c>
      <c r="P12" s="437" t="str">
        <f>Sprache!$B$13</f>
        <v>Bieter</v>
      </c>
      <c r="Q12" s="438"/>
      <c r="R12" s="480"/>
      <c r="S12" s="481"/>
      <c r="T12" s="439" t="str">
        <f>IF($K$8&lt;&gt;"","[" &amp;$K$8 &amp;"]","")</f>
        <v>[EUR]</v>
      </c>
      <c r="U12" s="440" t="str">
        <f>IF($K$8&lt;&gt;"","[" &amp;$K$8 &amp;"]","")</f>
        <v>[EUR]</v>
      </c>
      <c r="V12" s="439" t="str">
        <f>IF($K$8&lt;&gt;"","[" &amp;$K$8 &amp;"]","")</f>
        <v>[EUR]</v>
      </c>
      <c r="W12" s="441"/>
      <c r="X12" s="459"/>
      <c r="Y12" s="252"/>
    </row>
    <row r="13" spans="1:26" ht="75" x14ac:dyDescent="0.25">
      <c r="B13" s="442" t="s">
        <v>381</v>
      </c>
      <c r="J13" s="443" t="str">
        <f>Sprache!$B$24</f>
        <v>Summe</v>
      </c>
      <c r="K13" s="444" t="str">
        <f>$K$4</f>
        <v>Betriebskosten - HVG</v>
      </c>
      <c r="L13" s="445"/>
      <c r="M13" s="446"/>
      <c r="N13" s="446"/>
      <c r="O13" s="447"/>
      <c r="P13" s="447"/>
      <c r="Q13" s="447"/>
      <c r="R13" s="482"/>
      <c r="S13" s="482"/>
      <c r="T13" s="125"/>
      <c r="U13" s="125">
        <f>SUM(U14:U62)</f>
        <v>0</v>
      </c>
      <c r="V13" s="125">
        <f>SUM(V14:V62)</f>
        <v>0</v>
      </c>
      <c r="W13" s="448" t="s">
        <v>382</v>
      </c>
      <c r="X13" s="483"/>
      <c r="Y13" s="484"/>
      <c r="Z13" s="484"/>
    </row>
    <row r="14" spans="1:26" ht="20.100000000000001" customHeight="1" x14ac:dyDescent="0.25">
      <c r="A14" s="449">
        <v>1</v>
      </c>
      <c r="B14" s="450"/>
      <c r="C14" s="451" t="str">
        <f>IF(LEN(H14)=1, "T",
IF( LEN(H15)-LEN(SUBSTITUTE(H15,".",)) &gt; LEN(H14)-LEN(SUBSTITUTE(H14,".",)), "Ü",
""))</f>
        <v>T</v>
      </c>
      <c r="D14" s="452">
        <f xml:space="preserve"> IF(A14=1,D13+1,D13)</f>
        <v>1</v>
      </c>
      <c r="E14" s="452">
        <f xml:space="preserve"> IF(A14=1, 0,IF(A14=2,E13+1,E13))</f>
        <v>0</v>
      </c>
      <c r="F14" s="452">
        <f xml:space="preserve"> IF( OR(A14=1,A14=2), 0, IF(A14=3,F13+1,F13))</f>
        <v>0</v>
      </c>
      <c r="G14" s="452">
        <f xml:space="preserve"> IF(OR(A14=1,A14=2, A14=3),0,IF(A14=4,G13+1,G13))</f>
        <v>0</v>
      </c>
      <c r="H14" s="453">
        <f>IF(A14=1,D14,IF(A14=2,CONCATENATE(D14,".",E14),IF(A14=3,CONCATENATE(D14,".",E14,".",F14),IF(A14=4,CONCATENATE(D14,".",E14,".",F14,".",G14),""))))</f>
        <v>1</v>
      </c>
      <c r="I14" s="454"/>
      <c r="J14" s="455" t="str">
        <f>IF(H14&lt;&gt;"",CONCATENATE($L$6," ",ROMAN($K$6)," - ",H14,IF(B14="",""," - B")),"")</f>
        <v>BK I - 1</v>
      </c>
      <c r="K14" s="234" t="s">
        <v>556</v>
      </c>
      <c r="L14" s="235"/>
      <c r="M14" s="236"/>
      <c r="N14" s="456"/>
      <c r="O14" s="457"/>
      <c r="P14" s="199"/>
      <c r="Q14" s="458"/>
      <c r="R14" s="485"/>
      <c r="S14" s="208"/>
      <c r="T14" s="207"/>
      <c r="U14" s="208" t="str">
        <f>IF($V14="",
IF($T14&lt;&gt;"",ROUND(IF($P14&lt;&gt;"",$P14,IF($O14&lt;&gt;"",$O14,0))*$T14*R14,$K$9),""),"")</f>
        <v/>
      </c>
      <c r="V14" s="209" t="str">
        <f>IF(OR(LEFT($L14,1)="X",LEFT($L14,1)="x"),
IF($T14&lt;&gt;"",ROUND(IF($P14&lt;&gt;"",$P14,IF($O14&lt;&gt;"",$O14,0))*$T14*R14,$K$9),""),"")</f>
        <v/>
      </c>
      <c r="W14" s="204"/>
      <c r="Y14" s="252"/>
    </row>
    <row r="15" spans="1:26" ht="29.25" x14ac:dyDescent="0.25">
      <c r="A15" s="449">
        <v>2</v>
      </c>
      <c r="B15" s="450"/>
      <c r="C15" s="451" t="str">
        <f t="shared" ref="C15:C61" si="0">IF(LEN(H15)=1, "T",
IF( LEN(H16)-LEN(SUBSTITUTE(H16,".",)) &gt; LEN(H15)-LEN(SUBSTITUTE(H15,".",)), "Ü",
""))</f>
        <v>Ü</v>
      </c>
      <c r="D15" s="452">
        <f t="shared" ref="D15:D61" si="1" xml:space="preserve"> IF(A15=1,D14+1,D14)</f>
        <v>1</v>
      </c>
      <c r="E15" s="452">
        <f t="shared" ref="E15:E61" si="2" xml:space="preserve"> IF(A15=1, 0,IF(A15=2,E14+1,E14))</f>
        <v>1</v>
      </c>
      <c r="F15" s="452">
        <f t="shared" ref="F15:F61" si="3" xml:space="preserve"> IF( OR(A15=1,A15=2), 0, IF(A15=3,F14+1,F14))</f>
        <v>0</v>
      </c>
      <c r="G15" s="452">
        <f t="shared" ref="G15:G61" si="4" xml:space="preserve"> IF(OR(A15=1,A15=2, A15=3),0,IF(A15=4,G14+1,G14))</f>
        <v>0</v>
      </c>
      <c r="H15" s="453" t="str">
        <f t="shared" ref="H15:H61" si="5">IF(A15=1,D15,IF(A15=2,CONCATENATE(D15,".",E15),IF(A15=3,CONCATENATE(D15,".",E15,".",F15),IF(A15=4,CONCATENATE(D15,".",E15,".",F15,".",G15),""))))</f>
        <v>1.1</v>
      </c>
      <c r="I15" s="454"/>
      <c r="J15" s="455" t="str">
        <f t="shared" ref="J15:J61" si="6">IF(H15&lt;&gt;"",CONCATENATE($L$6," ",ROMAN($K$6)," - ",H15,IF(B15="",""," - B")),"")</f>
        <v>BK I - 1.1</v>
      </c>
      <c r="K15" s="234" t="s">
        <v>557</v>
      </c>
      <c r="L15" s="235"/>
      <c r="M15" s="236"/>
      <c r="N15" s="456"/>
      <c r="O15" s="457"/>
      <c r="P15" s="199"/>
      <c r="Q15" s="458"/>
      <c r="R15" s="485"/>
      <c r="S15" s="208"/>
      <c r="T15" s="207"/>
      <c r="U15" s="208" t="str">
        <f t="shared" ref="U15:U36" si="7">IF($V15="",
IF($T15&lt;&gt;"",ROUND(IF($P15&lt;&gt;"",$P15,IF($O15&lt;&gt;"",$O15,0))*$T15*R15,$K$9),""),"")</f>
        <v/>
      </c>
      <c r="V15" s="209" t="str">
        <f t="shared" ref="V15:V36" si="8">IF(OR(LEFT($L15,1)="X",LEFT($L15,1)="x"),
IF($T15&lt;&gt;"",ROUND(IF($P15&lt;&gt;"",$P15,IF($O15&lt;&gt;"",$O15,0))*$T15*R15,$K$9),""),"")</f>
        <v/>
      </c>
      <c r="W15" s="204"/>
      <c r="Y15" s="252"/>
    </row>
    <row r="16" spans="1:26" s="459" customFormat="1" ht="28.5" x14ac:dyDescent="0.25">
      <c r="A16" s="449">
        <v>3</v>
      </c>
      <c r="B16" s="450"/>
      <c r="C16" s="451" t="str">
        <f t="shared" si="0"/>
        <v/>
      </c>
      <c r="D16" s="452">
        <f t="shared" si="1"/>
        <v>1</v>
      </c>
      <c r="E16" s="452">
        <f t="shared" si="2"/>
        <v>1</v>
      </c>
      <c r="F16" s="452">
        <f t="shared" si="3"/>
        <v>1</v>
      </c>
      <c r="G16" s="452">
        <f t="shared" si="4"/>
        <v>0</v>
      </c>
      <c r="H16" s="453" t="str">
        <f t="shared" si="5"/>
        <v>1.1.1</v>
      </c>
      <c r="I16" s="454"/>
      <c r="J16" s="455" t="str">
        <f t="shared" si="6"/>
        <v>BK I - 1.1.1</v>
      </c>
      <c r="K16" s="234" t="s">
        <v>558</v>
      </c>
      <c r="L16" s="235"/>
      <c r="M16" s="236" t="s">
        <v>559</v>
      </c>
      <c r="N16" s="456"/>
      <c r="O16" s="457">
        <v>0.1</v>
      </c>
      <c r="P16" s="199"/>
      <c r="Q16" s="486" t="s">
        <v>560</v>
      </c>
      <c r="R16" s="485">
        <v>2</v>
      </c>
      <c r="S16" s="486" t="s">
        <v>561</v>
      </c>
      <c r="T16" s="207"/>
      <c r="U16" s="208" t="str">
        <f t="shared" si="7"/>
        <v/>
      </c>
      <c r="V16" s="209" t="str">
        <f t="shared" si="8"/>
        <v/>
      </c>
      <c r="W16" s="217"/>
    </row>
    <row r="17" spans="1:23" s="459" customFormat="1" ht="28.5" x14ac:dyDescent="0.25">
      <c r="A17" s="449">
        <v>3</v>
      </c>
      <c r="B17" s="450"/>
      <c r="C17" s="451" t="str">
        <f t="shared" si="0"/>
        <v/>
      </c>
      <c r="D17" s="452">
        <f t="shared" si="1"/>
        <v>1</v>
      </c>
      <c r="E17" s="452">
        <f t="shared" si="2"/>
        <v>1</v>
      </c>
      <c r="F17" s="452">
        <f t="shared" si="3"/>
        <v>2</v>
      </c>
      <c r="G17" s="452">
        <f t="shared" si="4"/>
        <v>0</v>
      </c>
      <c r="H17" s="453" t="str">
        <f t="shared" si="5"/>
        <v>1.1.2</v>
      </c>
      <c r="I17" s="454"/>
      <c r="J17" s="455" t="str">
        <f t="shared" si="6"/>
        <v>BK I - 1.1.2</v>
      </c>
      <c r="K17" s="234" t="s">
        <v>562</v>
      </c>
      <c r="L17" s="235"/>
      <c r="M17" s="236" t="s">
        <v>559</v>
      </c>
      <c r="N17" s="456"/>
      <c r="O17" s="457">
        <v>0.1</v>
      </c>
      <c r="P17" s="199"/>
      <c r="Q17" s="486" t="s">
        <v>560</v>
      </c>
      <c r="R17" s="485">
        <v>2</v>
      </c>
      <c r="S17" s="486" t="s">
        <v>561</v>
      </c>
      <c r="T17" s="207"/>
      <c r="U17" s="208" t="str">
        <f t="shared" si="7"/>
        <v/>
      </c>
      <c r="V17" s="209" t="str">
        <f t="shared" si="8"/>
        <v/>
      </c>
      <c r="W17" s="217"/>
    </row>
    <row r="18" spans="1:23" s="459" customFormat="1" ht="28.5" x14ac:dyDescent="0.25">
      <c r="A18" s="449">
        <v>3</v>
      </c>
      <c r="B18" s="450"/>
      <c r="C18" s="451" t="str">
        <f t="shared" si="0"/>
        <v/>
      </c>
      <c r="D18" s="452">
        <f t="shared" si="1"/>
        <v>1</v>
      </c>
      <c r="E18" s="452">
        <f t="shared" si="2"/>
        <v>1</v>
      </c>
      <c r="F18" s="452">
        <f t="shared" si="3"/>
        <v>3</v>
      </c>
      <c r="G18" s="452">
        <f t="shared" si="4"/>
        <v>0</v>
      </c>
      <c r="H18" s="453" t="str">
        <f t="shared" si="5"/>
        <v>1.1.3</v>
      </c>
      <c r="I18" s="454"/>
      <c r="J18" s="455" t="str">
        <f t="shared" si="6"/>
        <v>BK I - 1.1.3</v>
      </c>
      <c r="K18" s="239" t="s">
        <v>575</v>
      </c>
      <c r="L18" s="235"/>
      <c r="M18" s="236" t="s">
        <v>559</v>
      </c>
      <c r="N18" s="456"/>
      <c r="O18" s="457">
        <v>0.1</v>
      </c>
      <c r="P18" s="199"/>
      <c r="Q18" s="486" t="s">
        <v>560</v>
      </c>
      <c r="R18" s="485">
        <v>2</v>
      </c>
      <c r="S18" s="486" t="s">
        <v>561</v>
      </c>
      <c r="T18" s="207"/>
      <c r="U18" s="208" t="str">
        <f t="shared" si="7"/>
        <v/>
      </c>
      <c r="V18" s="209" t="str">
        <f t="shared" si="8"/>
        <v/>
      </c>
      <c r="W18" s="217"/>
    </row>
    <row r="19" spans="1:23" s="459" customFormat="1" ht="28.5" x14ac:dyDescent="0.25">
      <c r="A19" s="449">
        <v>3</v>
      </c>
      <c r="B19" s="450"/>
      <c r="C19" s="451" t="str">
        <f t="shared" si="0"/>
        <v/>
      </c>
      <c r="D19" s="452">
        <f t="shared" si="1"/>
        <v>1</v>
      </c>
      <c r="E19" s="452">
        <f t="shared" si="2"/>
        <v>1</v>
      </c>
      <c r="F19" s="452">
        <f t="shared" si="3"/>
        <v>4</v>
      </c>
      <c r="G19" s="452">
        <f t="shared" si="4"/>
        <v>0</v>
      </c>
      <c r="H19" s="453" t="str">
        <f t="shared" si="5"/>
        <v>1.1.4</v>
      </c>
      <c r="I19" s="454"/>
      <c r="J19" s="455" t="str">
        <f t="shared" si="6"/>
        <v>BK I - 1.1.4</v>
      </c>
      <c r="K19" s="234" t="s">
        <v>564</v>
      </c>
      <c r="L19" s="235"/>
      <c r="M19" s="236" t="s">
        <v>559</v>
      </c>
      <c r="N19" s="456"/>
      <c r="O19" s="457">
        <v>0.1</v>
      </c>
      <c r="P19" s="199"/>
      <c r="Q19" s="486" t="s">
        <v>560</v>
      </c>
      <c r="R19" s="485">
        <v>2</v>
      </c>
      <c r="S19" s="486" t="s">
        <v>561</v>
      </c>
      <c r="T19" s="207"/>
      <c r="U19" s="208" t="str">
        <f t="shared" si="7"/>
        <v/>
      </c>
      <c r="V19" s="209" t="str">
        <f t="shared" si="8"/>
        <v/>
      </c>
      <c r="W19" s="217"/>
    </row>
    <row r="20" spans="1:23" s="459" customFormat="1" ht="28.5" x14ac:dyDescent="0.25">
      <c r="A20" s="449">
        <v>3</v>
      </c>
      <c r="B20" s="450"/>
      <c r="C20" s="451" t="str">
        <f t="shared" si="0"/>
        <v/>
      </c>
      <c r="D20" s="452">
        <f t="shared" si="1"/>
        <v>1</v>
      </c>
      <c r="E20" s="452">
        <f t="shared" si="2"/>
        <v>1</v>
      </c>
      <c r="F20" s="452">
        <f t="shared" si="3"/>
        <v>5</v>
      </c>
      <c r="G20" s="452">
        <f t="shared" si="4"/>
        <v>0</v>
      </c>
      <c r="H20" s="453" t="str">
        <f t="shared" si="5"/>
        <v>1.1.5</v>
      </c>
      <c r="I20" s="454"/>
      <c r="J20" s="455" t="str">
        <f t="shared" si="6"/>
        <v>BK I - 1.1.5</v>
      </c>
      <c r="K20" s="234" t="s">
        <v>583</v>
      </c>
      <c r="L20" s="235" t="s">
        <v>10</v>
      </c>
      <c r="M20" s="236" t="s">
        <v>559</v>
      </c>
      <c r="N20" s="456"/>
      <c r="O20" s="457">
        <v>0.1</v>
      </c>
      <c r="P20" s="199"/>
      <c r="Q20" s="486" t="s">
        <v>560</v>
      </c>
      <c r="R20" s="485">
        <v>2</v>
      </c>
      <c r="S20" s="486" t="s">
        <v>561</v>
      </c>
      <c r="T20" s="207"/>
      <c r="U20" s="208" t="str">
        <f t="shared" ref="U20" si="9">IF($V20="",
IF($T20&lt;&gt;"",ROUND(IF($P20&lt;&gt;"",$P20,IF($O20&lt;&gt;"",$O20,0))*$T20*R20,$K$9),""),"")</f>
        <v/>
      </c>
      <c r="V20" s="209" t="str">
        <f t="shared" ref="V20" si="10">IF(OR(LEFT($L20,1)="X",LEFT($L20,1)="x"),
IF($T20&lt;&gt;"",ROUND(IF($P20&lt;&gt;"",$P20,IF($O20&lt;&gt;"",$O20,0))*$T20*R20,$K$9),""),"")</f>
        <v/>
      </c>
      <c r="W20" s="204"/>
    </row>
    <row r="21" spans="1:23" s="459" customFormat="1" ht="28.5" x14ac:dyDescent="0.25">
      <c r="A21" s="449">
        <v>3</v>
      </c>
      <c r="B21" s="450"/>
      <c r="C21" s="451" t="str">
        <f t="shared" si="0"/>
        <v/>
      </c>
      <c r="D21" s="452">
        <f t="shared" si="1"/>
        <v>1</v>
      </c>
      <c r="E21" s="452">
        <f t="shared" si="2"/>
        <v>1</v>
      </c>
      <c r="F21" s="452">
        <f t="shared" si="3"/>
        <v>6</v>
      </c>
      <c r="G21" s="452">
        <f t="shared" si="4"/>
        <v>0</v>
      </c>
      <c r="H21" s="453" t="str">
        <f t="shared" si="5"/>
        <v>1.1.6</v>
      </c>
      <c r="I21" s="454"/>
      <c r="J21" s="455" t="str">
        <f t="shared" si="6"/>
        <v>BK I - 1.1.6</v>
      </c>
      <c r="K21" s="234" t="s">
        <v>588</v>
      </c>
      <c r="L21" s="235" t="s">
        <v>10</v>
      </c>
      <c r="M21" s="236" t="s">
        <v>559</v>
      </c>
      <c r="N21" s="456"/>
      <c r="O21" s="457">
        <v>0.1</v>
      </c>
      <c r="P21" s="199"/>
      <c r="Q21" s="486" t="s">
        <v>560</v>
      </c>
      <c r="R21" s="485">
        <v>2</v>
      </c>
      <c r="S21" s="486" t="s">
        <v>561</v>
      </c>
      <c r="T21" s="207"/>
      <c r="U21" s="208" t="str">
        <f t="shared" ref="U21" si="11">IF($V21="",
IF($T21&lt;&gt;"",ROUND(IF($P21&lt;&gt;"",$P21,IF($O21&lt;&gt;"",$O21,0))*$T21*R21,$K$9),""),"")</f>
        <v/>
      </c>
      <c r="V21" s="209" t="str">
        <f t="shared" ref="V21" si="12">IF(OR(LEFT($L21,1)="X",LEFT($L21,1)="x"),
IF($T21&lt;&gt;"",ROUND(IF($P21&lt;&gt;"",$P21,IF($O21&lt;&gt;"",$O21,0))*$T21*R21,$K$9),""),"")</f>
        <v/>
      </c>
      <c r="W21" s="204"/>
    </row>
    <row r="22" spans="1:23" s="459" customFormat="1" ht="28.5" x14ac:dyDescent="0.25">
      <c r="A22" s="449">
        <v>3</v>
      </c>
      <c r="B22" s="450"/>
      <c r="C22" s="451" t="str">
        <f t="shared" si="0"/>
        <v/>
      </c>
      <c r="D22" s="452">
        <f t="shared" si="1"/>
        <v>1</v>
      </c>
      <c r="E22" s="452">
        <f t="shared" si="2"/>
        <v>1</v>
      </c>
      <c r="F22" s="452">
        <f t="shared" si="3"/>
        <v>7</v>
      </c>
      <c r="G22" s="452">
        <f t="shared" si="4"/>
        <v>0</v>
      </c>
      <c r="H22" s="453" t="str">
        <f t="shared" si="5"/>
        <v>1.1.7</v>
      </c>
      <c r="I22" s="454"/>
      <c r="J22" s="455" t="str">
        <f t="shared" si="6"/>
        <v>BK I - 1.1.7</v>
      </c>
      <c r="K22" s="234" t="s">
        <v>597</v>
      </c>
      <c r="L22" s="235" t="s">
        <v>10</v>
      </c>
      <c r="M22" s="236" t="s">
        <v>559</v>
      </c>
      <c r="N22" s="456"/>
      <c r="O22" s="457">
        <v>0.1</v>
      </c>
      <c r="P22" s="199"/>
      <c r="Q22" s="486" t="s">
        <v>560</v>
      </c>
      <c r="R22" s="485">
        <v>2</v>
      </c>
      <c r="S22" s="486" t="s">
        <v>561</v>
      </c>
      <c r="T22" s="207"/>
      <c r="U22" s="208" t="str">
        <f t="shared" ref="U22" si="13">IF($V22="",
IF($T22&lt;&gt;"",ROUND(IF($P22&lt;&gt;"",$P22,IF($O22&lt;&gt;"",$O22,0))*$T22*R22,$K$9),""),"")</f>
        <v/>
      </c>
      <c r="V22" s="209" t="str">
        <f t="shared" ref="V22" si="14">IF(OR(LEFT($L22,1)="X",LEFT($L22,1)="x"),
IF($T22&lt;&gt;"",ROUND(IF($P22&lt;&gt;"",$P22,IF($O22&lt;&gt;"",$O22,0))*$T22*R22,$K$9),""),"")</f>
        <v/>
      </c>
      <c r="W22" s="204"/>
    </row>
    <row r="23" spans="1:23" s="459" customFormat="1" ht="28.5" x14ac:dyDescent="0.25">
      <c r="A23" s="449">
        <v>3</v>
      </c>
      <c r="B23" s="450"/>
      <c r="C23" s="451" t="str">
        <f t="shared" si="0"/>
        <v/>
      </c>
      <c r="D23" s="452">
        <f t="shared" si="1"/>
        <v>1</v>
      </c>
      <c r="E23" s="452">
        <f t="shared" si="2"/>
        <v>1</v>
      </c>
      <c r="F23" s="452">
        <f t="shared" si="3"/>
        <v>8</v>
      </c>
      <c r="G23" s="452">
        <f t="shared" si="4"/>
        <v>0</v>
      </c>
      <c r="H23" s="453" t="str">
        <f t="shared" si="5"/>
        <v>1.1.8</v>
      </c>
      <c r="I23" s="454"/>
      <c r="J23" s="455" t="str">
        <f t="shared" si="6"/>
        <v>BK I - 1.1.8</v>
      </c>
      <c r="K23" s="234" t="s">
        <v>590</v>
      </c>
      <c r="L23" s="235" t="s">
        <v>10</v>
      </c>
      <c r="M23" s="236" t="s">
        <v>559</v>
      </c>
      <c r="N23" s="456"/>
      <c r="O23" s="457">
        <v>0.1</v>
      </c>
      <c r="P23" s="199"/>
      <c r="Q23" s="486" t="s">
        <v>560</v>
      </c>
      <c r="R23" s="485">
        <v>2</v>
      </c>
      <c r="S23" s="486" t="s">
        <v>561</v>
      </c>
      <c r="T23" s="207"/>
      <c r="U23" s="208" t="str">
        <f t="shared" ref="U23" si="15">IF($V23="",
IF($T23&lt;&gt;"",ROUND(IF($P23&lt;&gt;"",$P23,IF($O23&lt;&gt;"",$O23,0))*$T23*R23,$K$9),""),"")</f>
        <v/>
      </c>
      <c r="V23" s="209" t="str">
        <f t="shared" ref="V23" si="16">IF(OR(LEFT($L23,1)="X",LEFT($L23,1)="x"),
IF($T23&lt;&gt;"",ROUND(IF($P23&lt;&gt;"",$P23,IF($O23&lt;&gt;"",$O23,0))*$T23*R23,$K$9),""),"")</f>
        <v/>
      </c>
      <c r="W23" s="204"/>
    </row>
    <row r="24" spans="1:23" s="459" customFormat="1" ht="29.25" x14ac:dyDescent="0.25">
      <c r="A24" s="449">
        <v>2</v>
      </c>
      <c r="B24" s="450"/>
      <c r="C24" s="451" t="str">
        <f t="shared" si="0"/>
        <v>Ü</v>
      </c>
      <c r="D24" s="452">
        <f t="shared" si="1"/>
        <v>1</v>
      </c>
      <c r="E24" s="452">
        <f t="shared" si="2"/>
        <v>2</v>
      </c>
      <c r="F24" s="452">
        <f t="shared" si="3"/>
        <v>0</v>
      </c>
      <c r="G24" s="452">
        <f t="shared" si="4"/>
        <v>0</v>
      </c>
      <c r="H24" s="453" t="str">
        <f t="shared" si="5"/>
        <v>1.2</v>
      </c>
      <c r="I24" s="454"/>
      <c r="J24" s="455" t="str">
        <f t="shared" si="6"/>
        <v>BK I - 1.2</v>
      </c>
      <c r="K24" s="234" t="s">
        <v>565</v>
      </c>
      <c r="L24" s="235"/>
      <c r="M24" s="236"/>
      <c r="N24" s="456"/>
      <c r="O24" s="457"/>
      <c r="P24" s="199"/>
      <c r="Q24" s="458"/>
      <c r="R24" s="485"/>
      <c r="S24" s="208"/>
      <c r="T24" s="207"/>
      <c r="U24" s="208" t="str">
        <f t="shared" si="7"/>
        <v/>
      </c>
      <c r="V24" s="209" t="str">
        <f t="shared" si="8"/>
        <v/>
      </c>
      <c r="W24" s="204"/>
    </row>
    <row r="25" spans="1:23" s="459" customFormat="1" ht="28.5" x14ac:dyDescent="0.25">
      <c r="A25" s="449">
        <v>3</v>
      </c>
      <c r="B25" s="450"/>
      <c r="C25" s="451" t="str">
        <f t="shared" si="0"/>
        <v/>
      </c>
      <c r="D25" s="452">
        <f t="shared" si="1"/>
        <v>1</v>
      </c>
      <c r="E25" s="452">
        <f t="shared" si="2"/>
        <v>2</v>
      </c>
      <c r="F25" s="452">
        <f t="shared" si="3"/>
        <v>1</v>
      </c>
      <c r="G25" s="452">
        <f t="shared" si="4"/>
        <v>0</v>
      </c>
      <c r="H25" s="453" t="str">
        <f t="shared" si="5"/>
        <v>1.2.1</v>
      </c>
      <c r="I25" s="454"/>
      <c r="J25" s="455" t="str">
        <f t="shared" si="6"/>
        <v>BK I - 1.2.1</v>
      </c>
      <c r="K25" s="234" t="s">
        <v>558</v>
      </c>
      <c r="L25" s="235" t="s">
        <v>10</v>
      </c>
      <c r="M25" s="236" t="s">
        <v>566</v>
      </c>
      <c r="N25" s="456"/>
      <c r="O25" s="457">
        <v>0.1</v>
      </c>
      <c r="P25" s="199"/>
      <c r="Q25" s="486" t="s">
        <v>560</v>
      </c>
      <c r="R25" s="485">
        <v>8</v>
      </c>
      <c r="S25" s="486" t="s">
        <v>561</v>
      </c>
      <c r="T25" s="207"/>
      <c r="U25" s="208" t="str">
        <f t="shared" si="7"/>
        <v/>
      </c>
      <c r="V25" s="209" t="str">
        <f t="shared" si="8"/>
        <v/>
      </c>
      <c r="W25" s="217"/>
    </row>
    <row r="26" spans="1:23" s="459" customFormat="1" ht="28.5" x14ac:dyDescent="0.25">
      <c r="A26" s="449">
        <v>3</v>
      </c>
      <c r="B26" s="450"/>
      <c r="C26" s="451" t="str">
        <f t="shared" si="0"/>
        <v/>
      </c>
      <c r="D26" s="452">
        <f t="shared" si="1"/>
        <v>1</v>
      </c>
      <c r="E26" s="452">
        <f t="shared" si="2"/>
        <v>2</v>
      </c>
      <c r="F26" s="452">
        <f t="shared" si="3"/>
        <v>2</v>
      </c>
      <c r="G26" s="452">
        <f t="shared" si="4"/>
        <v>0</v>
      </c>
      <c r="H26" s="453" t="str">
        <f t="shared" si="5"/>
        <v>1.2.2</v>
      </c>
      <c r="I26" s="454"/>
      <c r="J26" s="455" t="str">
        <f t="shared" si="6"/>
        <v>BK I - 1.2.2</v>
      </c>
      <c r="K26" s="234" t="s">
        <v>562</v>
      </c>
      <c r="L26" s="235" t="s">
        <v>10</v>
      </c>
      <c r="M26" s="236" t="s">
        <v>566</v>
      </c>
      <c r="N26" s="456"/>
      <c r="O26" s="457">
        <v>0.1</v>
      </c>
      <c r="P26" s="199"/>
      <c r="Q26" s="486" t="s">
        <v>560</v>
      </c>
      <c r="R26" s="485">
        <v>8</v>
      </c>
      <c r="S26" s="486" t="s">
        <v>561</v>
      </c>
      <c r="T26" s="207"/>
      <c r="U26" s="208" t="str">
        <f t="shared" si="7"/>
        <v/>
      </c>
      <c r="V26" s="209" t="str">
        <f t="shared" si="8"/>
        <v/>
      </c>
      <c r="W26" s="217"/>
    </row>
    <row r="27" spans="1:23" s="459" customFormat="1" ht="28.5" x14ac:dyDescent="0.25">
      <c r="A27" s="449">
        <v>3</v>
      </c>
      <c r="B27" s="450"/>
      <c r="C27" s="451" t="str">
        <f t="shared" si="0"/>
        <v/>
      </c>
      <c r="D27" s="452">
        <f t="shared" si="1"/>
        <v>1</v>
      </c>
      <c r="E27" s="452">
        <f t="shared" si="2"/>
        <v>2</v>
      </c>
      <c r="F27" s="452">
        <f t="shared" si="3"/>
        <v>3</v>
      </c>
      <c r="G27" s="452">
        <f t="shared" si="4"/>
        <v>0</v>
      </c>
      <c r="H27" s="453" t="str">
        <f t="shared" si="5"/>
        <v>1.2.3</v>
      </c>
      <c r="I27" s="454"/>
      <c r="J27" s="455" t="str">
        <f t="shared" si="6"/>
        <v>BK I - 1.2.3</v>
      </c>
      <c r="K27" s="239" t="s">
        <v>575</v>
      </c>
      <c r="L27" s="235" t="s">
        <v>10</v>
      </c>
      <c r="M27" s="236" t="s">
        <v>566</v>
      </c>
      <c r="N27" s="456"/>
      <c r="O27" s="457">
        <v>0.1</v>
      </c>
      <c r="P27" s="199"/>
      <c r="Q27" s="486" t="s">
        <v>560</v>
      </c>
      <c r="R27" s="485">
        <v>8</v>
      </c>
      <c r="S27" s="486" t="s">
        <v>561</v>
      </c>
      <c r="T27" s="207"/>
      <c r="U27" s="208" t="str">
        <f t="shared" si="7"/>
        <v/>
      </c>
      <c r="V27" s="209" t="str">
        <f t="shared" si="8"/>
        <v/>
      </c>
      <c r="W27" s="217"/>
    </row>
    <row r="28" spans="1:23" s="459" customFormat="1" ht="28.5" x14ac:dyDescent="0.25">
      <c r="A28" s="449">
        <v>3</v>
      </c>
      <c r="B28" s="450"/>
      <c r="C28" s="451" t="str">
        <f t="shared" si="0"/>
        <v/>
      </c>
      <c r="D28" s="452">
        <f t="shared" si="1"/>
        <v>1</v>
      </c>
      <c r="E28" s="452">
        <f t="shared" si="2"/>
        <v>2</v>
      </c>
      <c r="F28" s="452">
        <f t="shared" si="3"/>
        <v>4</v>
      </c>
      <c r="G28" s="452">
        <f t="shared" si="4"/>
        <v>0</v>
      </c>
      <c r="H28" s="453" t="str">
        <f t="shared" si="5"/>
        <v>1.2.4</v>
      </c>
      <c r="I28" s="454"/>
      <c r="J28" s="455" t="str">
        <f t="shared" si="6"/>
        <v>BK I - 1.2.4</v>
      </c>
      <c r="K28" s="234" t="s">
        <v>564</v>
      </c>
      <c r="L28" s="235" t="s">
        <v>10</v>
      </c>
      <c r="M28" s="236" t="s">
        <v>566</v>
      </c>
      <c r="N28" s="456"/>
      <c r="O28" s="457">
        <v>0.1</v>
      </c>
      <c r="P28" s="199"/>
      <c r="Q28" s="486" t="s">
        <v>560</v>
      </c>
      <c r="R28" s="485">
        <v>8</v>
      </c>
      <c r="S28" s="486" t="s">
        <v>561</v>
      </c>
      <c r="T28" s="207"/>
      <c r="U28" s="208" t="str">
        <f t="shared" si="7"/>
        <v/>
      </c>
      <c r="V28" s="209" t="str">
        <f t="shared" si="8"/>
        <v/>
      </c>
      <c r="W28" s="217"/>
    </row>
    <row r="29" spans="1:23" s="459" customFormat="1" ht="28.5" x14ac:dyDescent="0.25">
      <c r="A29" s="449">
        <v>3</v>
      </c>
      <c r="B29" s="450"/>
      <c r="C29" s="451" t="str">
        <f t="shared" si="0"/>
        <v/>
      </c>
      <c r="D29" s="452">
        <f t="shared" si="1"/>
        <v>1</v>
      </c>
      <c r="E29" s="452">
        <f t="shared" si="2"/>
        <v>2</v>
      </c>
      <c r="F29" s="452">
        <f t="shared" si="3"/>
        <v>5</v>
      </c>
      <c r="G29" s="452">
        <f t="shared" si="4"/>
        <v>0</v>
      </c>
      <c r="H29" s="453" t="str">
        <f t="shared" si="5"/>
        <v>1.2.5</v>
      </c>
      <c r="I29" s="454"/>
      <c r="J29" s="455" t="str">
        <f t="shared" si="6"/>
        <v>BK I - 1.2.5</v>
      </c>
      <c r="K29" s="234" t="s">
        <v>583</v>
      </c>
      <c r="L29" s="235" t="s">
        <v>10</v>
      </c>
      <c r="M29" s="236" t="s">
        <v>566</v>
      </c>
      <c r="N29" s="456"/>
      <c r="O29" s="457">
        <v>0.1</v>
      </c>
      <c r="P29" s="199"/>
      <c r="Q29" s="486" t="s">
        <v>560</v>
      </c>
      <c r="R29" s="485">
        <v>8</v>
      </c>
      <c r="S29" s="486" t="s">
        <v>561</v>
      </c>
      <c r="T29" s="207"/>
      <c r="U29" s="208" t="str">
        <f t="shared" ref="U29" si="17">IF($V29="",
IF($T29&lt;&gt;"",ROUND(IF($P29&lt;&gt;"",$P29,IF($O29&lt;&gt;"",$O29,0))*$T29*R29,$K$9),""),"")</f>
        <v/>
      </c>
      <c r="V29" s="209" t="str">
        <f t="shared" ref="V29" si="18">IF(OR(LEFT($L29,1)="X",LEFT($L29,1)="x"),
IF($T29&lt;&gt;"",ROUND(IF($P29&lt;&gt;"",$P29,IF($O29&lt;&gt;"",$O29,0))*$T29*R29,$K$9),""),"")</f>
        <v/>
      </c>
      <c r="W29" s="204"/>
    </row>
    <row r="30" spans="1:23" s="459" customFormat="1" ht="28.5" x14ac:dyDescent="0.25">
      <c r="A30" s="449">
        <v>3</v>
      </c>
      <c r="B30" s="450"/>
      <c r="C30" s="451" t="str">
        <f t="shared" si="0"/>
        <v/>
      </c>
      <c r="D30" s="452">
        <f t="shared" si="1"/>
        <v>1</v>
      </c>
      <c r="E30" s="452">
        <f t="shared" si="2"/>
        <v>2</v>
      </c>
      <c r="F30" s="452">
        <f t="shared" si="3"/>
        <v>6</v>
      </c>
      <c r="G30" s="452">
        <f t="shared" si="4"/>
        <v>0</v>
      </c>
      <c r="H30" s="453" t="str">
        <f t="shared" si="5"/>
        <v>1.2.6</v>
      </c>
      <c r="I30" s="454"/>
      <c r="J30" s="455" t="str">
        <f t="shared" si="6"/>
        <v>BK I - 1.2.6</v>
      </c>
      <c r="K30" s="234" t="s">
        <v>588</v>
      </c>
      <c r="L30" s="235" t="s">
        <v>10</v>
      </c>
      <c r="M30" s="236" t="s">
        <v>566</v>
      </c>
      <c r="N30" s="456"/>
      <c r="O30" s="457">
        <v>0.1</v>
      </c>
      <c r="P30" s="199"/>
      <c r="Q30" s="486" t="s">
        <v>560</v>
      </c>
      <c r="R30" s="485">
        <v>8</v>
      </c>
      <c r="S30" s="486" t="s">
        <v>561</v>
      </c>
      <c r="T30" s="207"/>
      <c r="U30" s="208" t="str">
        <f t="shared" ref="U30" si="19">IF($V30="",
IF($T30&lt;&gt;"",ROUND(IF($P30&lt;&gt;"",$P30,IF($O30&lt;&gt;"",$O30,0))*$T30*R30,$K$9),""),"")</f>
        <v/>
      </c>
      <c r="V30" s="209" t="str">
        <f t="shared" ref="V30" si="20">IF(OR(LEFT($L30,1)="X",LEFT($L30,1)="x"),
IF($T30&lt;&gt;"",ROUND(IF($P30&lt;&gt;"",$P30,IF($O30&lt;&gt;"",$O30,0))*$T30*R30,$K$9),""),"")</f>
        <v/>
      </c>
      <c r="W30" s="204"/>
    </row>
    <row r="31" spans="1:23" s="459" customFormat="1" ht="28.5" x14ac:dyDescent="0.25">
      <c r="A31" s="449">
        <v>3</v>
      </c>
      <c r="B31" s="450"/>
      <c r="C31" s="451" t="str">
        <f t="shared" si="0"/>
        <v/>
      </c>
      <c r="D31" s="452">
        <f t="shared" si="1"/>
        <v>1</v>
      </c>
      <c r="E31" s="452">
        <f t="shared" si="2"/>
        <v>2</v>
      </c>
      <c r="F31" s="452">
        <f t="shared" si="3"/>
        <v>7</v>
      </c>
      <c r="G31" s="452">
        <f t="shared" si="4"/>
        <v>0</v>
      </c>
      <c r="H31" s="453" t="str">
        <f t="shared" si="5"/>
        <v>1.2.7</v>
      </c>
      <c r="I31" s="454"/>
      <c r="J31" s="455" t="str">
        <f t="shared" si="6"/>
        <v>BK I - 1.2.7</v>
      </c>
      <c r="K31" s="234" t="s">
        <v>597</v>
      </c>
      <c r="L31" s="235" t="s">
        <v>10</v>
      </c>
      <c r="M31" s="236" t="s">
        <v>566</v>
      </c>
      <c r="N31" s="456"/>
      <c r="O31" s="457">
        <v>0.1</v>
      </c>
      <c r="P31" s="199"/>
      <c r="Q31" s="486" t="s">
        <v>560</v>
      </c>
      <c r="R31" s="485">
        <v>8</v>
      </c>
      <c r="S31" s="486" t="s">
        <v>561</v>
      </c>
      <c r="T31" s="207"/>
      <c r="U31" s="208" t="str">
        <f t="shared" ref="U31" si="21">IF($V31="",
IF($T31&lt;&gt;"",ROUND(IF($P31&lt;&gt;"",$P31,IF($O31&lt;&gt;"",$O31,0))*$T31*R31,$K$9),""),"")</f>
        <v/>
      </c>
      <c r="V31" s="209" t="str">
        <f t="shared" ref="V31" si="22">IF(OR(LEFT($L31,1)="X",LEFT($L31,1)="x"),
IF($T31&lt;&gt;"",ROUND(IF($P31&lt;&gt;"",$P31,IF($O31&lt;&gt;"",$O31,0))*$T31*R31,$K$9),""),"")</f>
        <v/>
      </c>
      <c r="W31" s="204"/>
    </row>
    <row r="32" spans="1:23" s="459" customFormat="1" ht="28.5" x14ac:dyDescent="0.25">
      <c r="A32" s="449">
        <v>3</v>
      </c>
      <c r="B32" s="450"/>
      <c r="C32" s="451" t="str">
        <f t="shared" si="0"/>
        <v/>
      </c>
      <c r="D32" s="452">
        <f t="shared" si="1"/>
        <v>1</v>
      </c>
      <c r="E32" s="452">
        <f t="shared" si="2"/>
        <v>2</v>
      </c>
      <c r="F32" s="452">
        <f t="shared" si="3"/>
        <v>8</v>
      </c>
      <c r="G32" s="452">
        <f t="shared" si="4"/>
        <v>0</v>
      </c>
      <c r="H32" s="453" t="str">
        <f t="shared" si="5"/>
        <v>1.2.8</v>
      </c>
      <c r="I32" s="454"/>
      <c r="J32" s="455" t="str">
        <f t="shared" si="6"/>
        <v>BK I - 1.2.8</v>
      </c>
      <c r="K32" s="234" t="s">
        <v>590</v>
      </c>
      <c r="L32" s="235" t="s">
        <v>10</v>
      </c>
      <c r="M32" s="236" t="s">
        <v>566</v>
      </c>
      <c r="N32" s="456"/>
      <c r="O32" s="457">
        <v>0.1</v>
      </c>
      <c r="P32" s="199"/>
      <c r="Q32" s="486" t="s">
        <v>560</v>
      </c>
      <c r="R32" s="485">
        <v>8</v>
      </c>
      <c r="S32" s="486" t="s">
        <v>561</v>
      </c>
      <c r="T32" s="207"/>
      <c r="U32" s="208" t="str">
        <f t="shared" ref="U32" si="23">IF($V32="",
IF($T32&lt;&gt;"",ROUND(IF($P32&lt;&gt;"",$P32,IF($O32&lt;&gt;"",$O32,0))*$T32*R32,$K$9),""),"")</f>
        <v/>
      </c>
      <c r="V32" s="209" t="str">
        <f t="shared" ref="V32" si="24">IF(OR(LEFT($L32,1)="X",LEFT($L32,1)="x"),
IF($T32&lt;&gt;"",ROUND(IF($P32&lt;&gt;"",$P32,IF($O32&lt;&gt;"",$O32,0))*$T32*R32,$K$9),""),"")</f>
        <v/>
      </c>
      <c r="W32" s="204"/>
    </row>
    <row r="33" spans="1:23" s="459" customFormat="1" ht="20.100000000000001" customHeight="1" x14ac:dyDescent="0.25">
      <c r="A33" s="449">
        <v>1</v>
      </c>
      <c r="B33" s="450"/>
      <c r="C33" s="451" t="str">
        <f t="shared" si="0"/>
        <v>T</v>
      </c>
      <c r="D33" s="452">
        <f t="shared" si="1"/>
        <v>2</v>
      </c>
      <c r="E33" s="452">
        <f t="shared" si="2"/>
        <v>0</v>
      </c>
      <c r="F33" s="452">
        <f t="shared" si="3"/>
        <v>0</v>
      </c>
      <c r="G33" s="452">
        <f t="shared" si="4"/>
        <v>0</v>
      </c>
      <c r="H33" s="453">
        <f t="shared" si="5"/>
        <v>2</v>
      </c>
      <c r="I33" s="454"/>
      <c r="J33" s="455" t="str">
        <f t="shared" si="6"/>
        <v>BK I - 2</v>
      </c>
      <c r="K33" s="234" t="s">
        <v>567</v>
      </c>
      <c r="L33" s="235"/>
      <c r="M33" s="236"/>
      <c r="N33" s="456"/>
      <c r="O33" s="457"/>
      <c r="P33" s="199"/>
      <c r="Q33" s="458"/>
      <c r="R33" s="485"/>
      <c r="S33" s="208"/>
      <c r="T33" s="207"/>
      <c r="U33" s="208" t="str">
        <f t="shared" si="7"/>
        <v/>
      </c>
      <c r="V33" s="209" t="str">
        <f t="shared" si="8"/>
        <v/>
      </c>
      <c r="W33" s="204"/>
    </row>
    <row r="34" spans="1:23" s="459" customFormat="1" ht="29.25" x14ac:dyDescent="0.25">
      <c r="A34" s="449">
        <v>2</v>
      </c>
      <c r="B34" s="450"/>
      <c r="C34" s="451" t="str">
        <f t="shared" si="0"/>
        <v>Ü</v>
      </c>
      <c r="D34" s="452">
        <f t="shared" si="1"/>
        <v>2</v>
      </c>
      <c r="E34" s="452">
        <f t="shared" si="2"/>
        <v>1</v>
      </c>
      <c r="F34" s="452">
        <f t="shared" si="3"/>
        <v>0</v>
      </c>
      <c r="G34" s="452">
        <f t="shared" si="4"/>
        <v>0</v>
      </c>
      <c r="H34" s="453" t="str">
        <f t="shared" si="5"/>
        <v>2.1</v>
      </c>
      <c r="I34" s="454"/>
      <c r="J34" s="455" t="str">
        <f t="shared" si="6"/>
        <v>BK I - 2.1</v>
      </c>
      <c r="K34" s="234" t="s">
        <v>557</v>
      </c>
      <c r="L34" s="235"/>
      <c r="M34" s="236"/>
      <c r="N34" s="456"/>
      <c r="O34" s="457"/>
      <c r="P34" s="199"/>
      <c r="Q34" s="458"/>
      <c r="R34" s="485"/>
      <c r="S34" s="208"/>
      <c r="T34" s="207"/>
      <c r="U34" s="208" t="str">
        <f t="shared" si="7"/>
        <v/>
      </c>
      <c r="V34" s="209" t="str">
        <f t="shared" si="8"/>
        <v/>
      </c>
      <c r="W34" s="204"/>
    </row>
    <row r="35" spans="1:23" s="459" customFormat="1" ht="28.5" x14ac:dyDescent="0.25">
      <c r="A35" s="449">
        <v>3</v>
      </c>
      <c r="B35" s="450"/>
      <c r="C35" s="451" t="str">
        <f t="shared" si="0"/>
        <v/>
      </c>
      <c r="D35" s="452">
        <f t="shared" si="1"/>
        <v>2</v>
      </c>
      <c r="E35" s="452">
        <f t="shared" si="2"/>
        <v>1</v>
      </c>
      <c r="F35" s="452">
        <f t="shared" si="3"/>
        <v>1</v>
      </c>
      <c r="G35" s="452">
        <f t="shared" si="4"/>
        <v>0</v>
      </c>
      <c r="H35" s="453" t="str">
        <f t="shared" si="5"/>
        <v>2.1.1</v>
      </c>
      <c r="I35" s="454"/>
      <c r="J35" s="455" t="str">
        <f t="shared" si="6"/>
        <v>BK I - 2.1.1</v>
      </c>
      <c r="K35" s="234" t="s">
        <v>415</v>
      </c>
      <c r="L35" s="235"/>
      <c r="M35" s="236" t="s">
        <v>559</v>
      </c>
      <c r="N35" s="456"/>
      <c r="O35" s="457">
        <v>0.1</v>
      </c>
      <c r="P35" s="199"/>
      <c r="Q35" s="486" t="s">
        <v>560</v>
      </c>
      <c r="R35" s="485">
        <v>2</v>
      </c>
      <c r="S35" s="486" t="s">
        <v>561</v>
      </c>
      <c r="T35" s="207"/>
      <c r="U35" s="208" t="str">
        <f t="shared" si="7"/>
        <v/>
      </c>
      <c r="V35" s="209" t="str">
        <f t="shared" si="8"/>
        <v/>
      </c>
      <c r="W35" s="217"/>
    </row>
    <row r="36" spans="1:23" s="459" customFormat="1" ht="28.5" x14ac:dyDescent="0.25">
      <c r="A36" s="449">
        <v>3</v>
      </c>
      <c r="B36" s="450"/>
      <c r="C36" s="451" t="str">
        <f t="shared" si="0"/>
        <v/>
      </c>
      <c r="D36" s="452">
        <f t="shared" si="1"/>
        <v>2</v>
      </c>
      <c r="E36" s="452">
        <f t="shared" si="2"/>
        <v>1</v>
      </c>
      <c r="F36" s="452">
        <f t="shared" si="3"/>
        <v>2</v>
      </c>
      <c r="G36" s="452">
        <f t="shared" si="4"/>
        <v>0</v>
      </c>
      <c r="H36" s="453" t="str">
        <f t="shared" si="5"/>
        <v>2.1.2</v>
      </c>
      <c r="I36" s="454"/>
      <c r="J36" s="455" t="str">
        <f t="shared" si="6"/>
        <v>BK I - 2.1.2</v>
      </c>
      <c r="K36" s="234" t="s">
        <v>576</v>
      </c>
      <c r="L36" s="235"/>
      <c r="M36" s="236" t="s">
        <v>559</v>
      </c>
      <c r="N36" s="456"/>
      <c r="O36" s="457">
        <v>0.1</v>
      </c>
      <c r="P36" s="199"/>
      <c r="Q36" s="486" t="s">
        <v>560</v>
      </c>
      <c r="R36" s="485">
        <v>2</v>
      </c>
      <c r="S36" s="486" t="s">
        <v>561</v>
      </c>
      <c r="T36" s="207"/>
      <c r="U36" s="208" t="str">
        <f t="shared" si="7"/>
        <v/>
      </c>
      <c r="V36" s="209" t="str">
        <f t="shared" si="8"/>
        <v/>
      </c>
      <c r="W36" s="217"/>
    </row>
    <row r="37" spans="1:23" s="459" customFormat="1" ht="28.5" x14ac:dyDescent="0.25">
      <c r="A37" s="449">
        <v>3</v>
      </c>
      <c r="B37" s="450"/>
      <c r="C37" s="451" t="str">
        <f t="shared" si="0"/>
        <v/>
      </c>
      <c r="D37" s="452">
        <f t="shared" si="1"/>
        <v>2</v>
      </c>
      <c r="E37" s="452">
        <f t="shared" si="2"/>
        <v>1</v>
      </c>
      <c r="F37" s="452">
        <f t="shared" si="3"/>
        <v>3</v>
      </c>
      <c r="G37" s="452">
        <f t="shared" si="4"/>
        <v>0</v>
      </c>
      <c r="H37" s="453" t="str">
        <f t="shared" si="5"/>
        <v>2.1.3</v>
      </c>
      <c r="I37" s="454"/>
      <c r="J37" s="455" t="str">
        <f t="shared" si="6"/>
        <v>BK I - 2.1.3</v>
      </c>
      <c r="K37" s="234" t="s">
        <v>568</v>
      </c>
      <c r="L37" s="235"/>
      <c r="M37" s="236" t="s">
        <v>559</v>
      </c>
      <c r="N37" s="456"/>
      <c r="O37" s="457">
        <v>0.1</v>
      </c>
      <c r="P37" s="199"/>
      <c r="Q37" s="486" t="s">
        <v>560</v>
      </c>
      <c r="R37" s="485">
        <v>2</v>
      </c>
      <c r="S37" s="486" t="s">
        <v>561</v>
      </c>
      <c r="T37" s="207"/>
      <c r="U37" s="208" t="str">
        <f t="shared" ref="U37" si="25">IF($V37="",
IF($T37&lt;&gt;"",ROUND(IF($P37&lt;&gt;"",$P37,IF($O37&lt;&gt;"",$O37,0))*$T37*R37,$K$9),""),"")</f>
        <v/>
      </c>
      <c r="V37" s="209" t="str">
        <f t="shared" ref="V37" si="26">IF(OR(LEFT($L37,1)="X",LEFT($L37,1)="x"),
IF($T37&lt;&gt;"",ROUND(IF($P37&lt;&gt;"",$P37,IF($O37&lt;&gt;"",$O37,0))*$T37*R37,$K$9),""),"")</f>
        <v/>
      </c>
      <c r="W37" s="217"/>
    </row>
    <row r="38" spans="1:23" s="459" customFormat="1" ht="28.5" x14ac:dyDescent="0.25">
      <c r="A38" s="449">
        <v>3</v>
      </c>
      <c r="B38" s="450"/>
      <c r="C38" s="451" t="str">
        <f t="shared" si="0"/>
        <v/>
      </c>
      <c r="D38" s="452">
        <f t="shared" si="1"/>
        <v>2</v>
      </c>
      <c r="E38" s="452">
        <f t="shared" si="2"/>
        <v>1</v>
      </c>
      <c r="F38" s="452">
        <f t="shared" si="3"/>
        <v>4</v>
      </c>
      <c r="G38" s="452">
        <f t="shared" si="4"/>
        <v>0</v>
      </c>
      <c r="H38" s="453" t="str">
        <f t="shared" si="5"/>
        <v>2.1.4</v>
      </c>
      <c r="I38" s="454"/>
      <c r="J38" s="455" t="str">
        <f t="shared" si="6"/>
        <v>BK I - 2.1.4</v>
      </c>
      <c r="K38" s="234" t="s">
        <v>591</v>
      </c>
      <c r="L38" s="235" t="s">
        <v>10</v>
      </c>
      <c r="M38" s="236" t="s">
        <v>559</v>
      </c>
      <c r="N38" s="456"/>
      <c r="O38" s="457">
        <v>0.1</v>
      </c>
      <c r="P38" s="199"/>
      <c r="Q38" s="486" t="s">
        <v>560</v>
      </c>
      <c r="R38" s="485">
        <v>2</v>
      </c>
      <c r="S38" s="486" t="s">
        <v>561</v>
      </c>
      <c r="T38" s="207"/>
      <c r="U38" s="208" t="str">
        <f t="shared" ref="U38" si="27">IF($V38="",
IF($T38&lt;&gt;"",ROUND(IF($P38&lt;&gt;"",$P38,IF($O38&lt;&gt;"",$O38,0))*$T38*R38,$K$9),""),"")</f>
        <v/>
      </c>
      <c r="V38" s="209" t="str">
        <f t="shared" ref="V38" si="28">IF(OR(LEFT($L38,1)="X",LEFT($L38,1)="x"),
IF($T38&lt;&gt;"",ROUND(IF($P38&lt;&gt;"",$P38,IF($O38&lt;&gt;"",$O38,0))*$T38*R38,$K$9),""),"")</f>
        <v/>
      </c>
      <c r="W38" s="204"/>
    </row>
    <row r="39" spans="1:23" s="459" customFormat="1" ht="28.5" x14ac:dyDescent="0.25">
      <c r="A39" s="449">
        <v>3</v>
      </c>
      <c r="B39" s="450"/>
      <c r="C39" s="451" t="str">
        <f t="shared" si="0"/>
        <v/>
      </c>
      <c r="D39" s="452">
        <f t="shared" si="1"/>
        <v>2</v>
      </c>
      <c r="E39" s="452">
        <f t="shared" si="2"/>
        <v>1</v>
      </c>
      <c r="F39" s="452">
        <f t="shared" si="3"/>
        <v>5</v>
      </c>
      <c r="G39" s="452">
        <f t="shared" si="4"/>
        <v>0</v>
      </c>
      <c r="H39" s="453" t="str">
        <f t="shared" si="5"/>
        <v>2.1.5</v>
      </c>
      <c r="I39" s="454"/>
      <c r="J39" s="455" t="str">
        <f t="shared" si="6"/>
        <v>BK I - 2.1.5</v>
      </c>
      <c r="K39" s="234" t="s">
        <v>594</v>
      </c>
      <c r="L39" s="235" t="s">
        <v>10</v>
      </c>
      <c r="M39" s="236" t="s">
        <v>559</v>
      </c>
      <c r="N39" s="456"/>
      <c r="O39" s="457">
        <v>0.1</v>
      </c>
      <c r="P39" s="199"/>
      <c r="Q39" s="486" t="s">
        <v>560</v>
      </c>
      <c r="R39" s="485">
        <v>2</v>
      </c>
      <c r="S39" s="486" t="s">
        <v>561</v>
      </c>
      <c r="T39" s="207"/>
      <c r="U39" s="208" t="str">
        <f t="shared" ref="U39" si="29">IF($V39="",
IF($T39&lt;&gt;"",ROUND(IF($P39&lt;&gt;"",$P39,IF($O39&lt;&gt;"",$O39,0))*$T39*R39,$K$9),""),"")</f>
        <v/>
      </c>
      <c r="V39" s="209" t="str">
        <f t="shared" ref="V39" si="30">IF(OR(LEFT($L39,1)="X",LEFT($L39,1)="x"),
IF($T39&lt;&gt;"",ROUND(IF($P39&lt;&gt;"",$P39,IF($O39&lt;&gt;"",$O39,0))*$T39*R39,$K$9),""),"")</f>
        <v/>
      </c>
      <c r="W39" s="204"/>
    </row>
    <row r="40" spans="1:23" s="459" customFormat="1" ht="28.5" x14ac:dyDescent="0.25">
      <c r="A40" s="449">
        <v>3</v>
      </c>
      <c r="B40" s="450"/>
      <c r="C40" s="451" t="str">
        <f t="shared" si="0"/>
        <v/>
      </c>
      <c r="D40" s="452">
        <f t="shared" si="1"/>
        <v>2</v>
      </c>
      <c r="E40" s="452">
        <f t="shared" si="2"/>
        <v>1</v>
      </c>
      <c r="F40" s="452">
        <f t="shared" si="3"/>
        <v>6</v>
      </c>
      <c r="G40" s="452">
        <f t="shared" si="4"/>
        <v>0</v>
      </c>
      <c r="H40" s="453" t="str">
        <f t="shared" si="5"/>
        <v>2.1.6</v>
      </c>
      <c r="I40" s="454"/>
      <c r="J40" s="455" t="str">
        <f t="shared" si="6"/>
        <v>BK I - 2.1.6</v>
      </c>
      <c r="K40" s="234" t="s">
        <v>593</v>
      </c>
      <c r="L40" s="235" t="s">
        <v>10</v>
      </c>
      <c r="M40" s="236" t="s">
        <v>559</v>
      </c>
      <c r="N40" s="456"/>
      <c r="O40" s="457">
        <v>0.1</v>
      </c>
      <c r="P40" s="199"/>
      <c r="Q40" s="486" t="s">
        <v>560</v>
      </c>
      <c r="R40" s="485">
        <v>2</v>
      </c>
      <c r="S40" s="486" t="s">
        <v>561</v>
      </c>
      <c r="T40" s="207"/>
      <c r="U40" s="208" t="str">
        <f t="shared" ref="U40" si="31">IF($V40="",
IF($T40&lt;&gt;"",ROUND(IF($P40&lt;&gt;"",$P40,IF($O40&lt;&gt;"",$O40,0))*$T40*R40,$K$9),""),"")</f>
        <v/>
      </c>
      <c r="V40" s="209" t="str">
        <f t="shared" ref="V40" si="32">IF(OR(LEFT($L40,1)="X",LEFT($L40,1)="x"),
IF($T40&lt;&gt;"",ROUND(IF($P40&lt;&gt;"",$P40,IF($O40&lt;&gt;"",$O40,0))*$T40*R40,$K$9),""),"")</f>
        <v/>
      </c>
      <c r="W40" s="204"/>
    </row>
    <row r="41" spans="1:23" s="459" customFormat="1" ht="29.25" x14ac:dyDescent="0.25">
      <c r="A41" s="449">
        <v>2</v>
      </c>
      <c r="B41" s="450"/>
      <c r="C41" s="451" t="str">
        <f t="shared" si="0"/>
        <v>Ü</v>
      </c>
      <c r="D41" s="452">
        <f t="shared" si="1"/>
        <v>2</v>
      </c>
      <c r="E41" s="452">
        <f t="shared" si="2"/>
        <v>2</v>
      </c>
      <c r="F41" s="452">
        <f t="shared" si="3"/>
        <v>0</v>
      </c>
      <c r="G41" s="452">
        <f t="shared" si="4"/>
        <v>0</v>
      </c>
      <c r="H41" s="453" t="str">
        <f t="shared" si="5"/>
        <v>2.2</v>
      </c>
      <c r="I41" s="454"/>
      <c r="J41" s="455" t="str">
        <f t="shared" si="6"/>
        <v>BK I - 2.2</v>
      </c>
      <c r="K41" s="234" t="s">
        <v>565</v>
      </c>
      <c r="L41" s="235"/>
      <c r="M41" s="236"/>
      <c r="N41" s="456"/>
      <c r="O41" s="457"/>
      <c r="P41" s="199"/>
      <c r="Q41" s="458"/>
      <c r="R41" s="485"/>
      <c r="S41" s="208"/>
      <c r="T41" s="207"/>
      <c r="U41" s="208" t="str">
        <f t="shared" ref="U41:U61" si="33">IF($V41="",
IF($T41&lt;&gt;"",ROUND(IF($P41&lt;&gt;"",$P41,IF($O41&lt;&gt;"",$O41,0))*$T41*R41,$K$9),""),"")</f>
        <v/>
      </c>
      <c r="V41" s="209" t="str">
        <f t="shared" ref="V41:V61" si="34">IF(OR(LEFT($L41,1)="X",LEFT($L41,1)="x"),
IF($T41&lt;&gt;"",ROUND(IF($P41&lt;&gt;"",$P41,IF($O41&lt;&gt;"",$O41,0))*$T41*R41,$K$9),""),"")</f>
        <v/>
      </c>
      <c r="W41" s="204"/>
    </row>
    <row r="42" spans="1:23" s="459" customFormat="1" ht="28.5" x14ac:dyDescent="0.25">
      <c r="A42" s="449">
        <v>3</v>
      </c>
      <c r="B42" s="450"/>
      <c r="C42" s="451" t="str">
        <f t="shared" si="0"/>
        <v/>
      </c>
      <c r="D42" s="452">
        <f t="shared" si="1"/>
        <v>2</v>
      </c>
      <c r="E42" s="452">
        <f t="shared" si="2"/>
        <v>2</v>
      </c>
      <c r="F42" s="452">
        <f t="shared" si="3"/>
        <v>1</v>
      </c>
      <c r="G42" s="452">
        <f t="shared" si="4"/>
        <v>0</v>
      </c>
      <c r="H42" s="453" t="str">
        <f t="shared" si="5"/>
        <v>2.2.1</v>
      </c>
      <c r="I42" s="454"/>
      <c r="J42" s="455" t="str">
        <f t="shared" si="6"/>
        <v>BK I - 2.2.1</v>
      </c>
      <c r="K42" s="234" t="s">
        <v>415</v>
      </c>
      <c r="L42" s="235" t="s">
        <v>10</v>
      </c>
      <c r="M42" s="236" t="s">
        <v>569</v>
      </c>
      <c r="N42" s="456"/>
      <c r="O42" s="457">
        <v>0.1</v>
      </c>
      <c r="P42" s="199"/>
      <c r="Q42" s="486" t="s">
        <v>560</v>
      </c>
      <c r="R42" s="485">
        <v>8</v>
      </c>
      <c r="S42" s="486" t="s">
        <v>561</v>
      </c>
      <c r="T42" s="207"/>
      <c r="U42" s="208" t="str">
        <f t="shared" si="33"/>
        <v/>
      </c>
      <c r="V42" s="209" t="str">
        <f t="shared" si="34"/>
        <v/>
      </c>
      <c r="W42" s="217"/>
    </row>
    <row r="43" spans="1:23" s="459" customFormat="1" ht="28.5" x14ac:dyDescent="0.25">
      <c r="A43" s="449">
        <v>3</v>
      </c>
      <c r="B43" s="450"/>
      <c r="C43" s="451" t="str">
        <f t="shared" si="0"/>
        <v/>
      </c>
      <c r="D43" s="452">
        <f t="shared" si="1"/>
        <v>2</v>
      </c>
      <c r="E43" s="452">
        <f t="shared" si="2"/>
        <v>2</v>
      </c>
      <c r="F43" s="452">
        <f t="shared" si="3"/>
        <v>2</v>
      </c>
      <c r="G43" s="452">
        <f t="shared" si="4"/>
        <v>0</v>
      </c>
      <c r="H43" s="453" t="str">
        <f t="shared" si="5"/>
        <v>2.2.2</v>
      </c>
      <c r="I43" s="454"/>
      <c r="J43" s="455" t="str">
        <f t="shared" si="6"/>
        <v>BK I - 2.2.2</v>
      </c>
      <c r="K43" s="234" t="s">
        <v>576</v>
      </c>
      <c r="L43" s="235" t="s">
        <v>10</v>
      </c>
      <c r="M43" s="236" t="s">
        <v>569</v>
      </c>
      <c r="N43" s="456"/>
      <c r="O43" s="457">
        <v>0.1</v>
      </c>
      <c r="P43" s="199"/>
      <c r="Q43" s="486" t="s">
        <v>560</v>
      </c>
      <c r="R43" s="485">
        <v>8</v>
      </c>
      <c r="S43" s="486" t="s">
        <v>561</v>
      </c>
      <c r="T43" s="207"/>
      <c r="U43" s="208" t="str">
        <f t="shared" si="33"/>
        <v/>
      </c>
      <c r="V43" s="209" t="str">
        <f t="shared" si="34"/>
        <v/>
      </c>
      <c r="W43" s="217"/>
    </row>
    <row r="44" spans="1:23" s="459" customFormat="1" ht="28.5" x14ac:dyDescent="0.25">
      <c r="A44" s="449">
        <v>3</v>
      </c>
      <c r="B44" s="450"/>
      <c r="C44" s="451" t="str">
        <f t="shared" si="0"/>
        <v/>
      </c>
      <c r="D44" s="452">
        <f t="shared" si="1"/>
        <v>2</v>
      </c>
      <c r="E44" s="452">
        <f t="shared" si="2"/>
        <v>2</v>
      </c>
      <c r="F44" s="452">
        <f t="shared" si="3"/>
        <v>3</v>
      </c>
      <c r="G44" s="452">
        <f t="shared" si="4"/>
        <v>0</v>
      </c>
      <c r="H44" s="453" t="str">
        <f t="shared" si="5"/>
        <v>2.2.3</v>
      </c>
      <c r="I44" s="454"/>
      <c r="J44" s="455" t="str">
        <f t="shared" si="6"/>
        <v>BK I - 2.2.3</v>
      </c>
      <c r="K44" s="234" t="s">
        <v>568</v>
      </c>
      <c r="L44" s="235" t="s">
        <v>10</v>
      </c>
      <c r="M44" s="236" t="s">
        <v>569</v>
      </c>
      <c r="N44" s="456"/>
      <c r="O44" s="457">
        <v>0.1</v>
      </c>
      <c r="P44" s="199"/>
      <c r="Q44" s="486" t="s">
        <v>560</v>
      </c>
      <c r="R44" s="485">
        <v>8</v>
      </c>
      <c r="S44" s="486" t="s">
        <v>561</v>
      </c>
      <c r="T44" s="207"/>
      <c r="U44" s="208" t="str">
        <f t="shared" si="33"/>
        <v/>
      </c>
      <c r="V44" s="209" t="str">
        <f t="shared" si="34"/>
        <v/>
      </c>
      <c r="W44" s="217"/>
    </row>
    <row r="45" spans="1:23" s="459" customFormat="1" ht="28.5" x14ac:dyDescent="0.25">
      <c r="A45" s="449">
        <v>3</v>
      </c>
      <c r="B45" s="450"/>
      <c r="C45" s="451" t="str">
        <f t="shared" si="0"/>
        <v/>
      </c>
      <c r="D45" s="452">
        <f t="shared" si="1"/>
        <v>2</v>
      </c>
      <c r="E45" s="452">
        <f t="shared" si="2"/>
        <v>2</v>
      </c>
      <c r="F45" s="452">
        <f t="shared" si="3"/>
        <v>4</v>
      </c>
      <c r="G45" s="452">
        <f t="shared" si="4"/>
        <v>0</v>
      </c>
      <c r="H45" s="453" t="str">
        <f t="shared" si="5"/>
        <v>2.2.4</v>
      </c>
      <c r="I45" s="454"/>
      <c r="J45" s="455" t="str">
        <f t="shared" si="6"/>
        <v>BK I - 2.2.4</v>
      </c>
      <c r="K45" s="234" t="s">
        <v>591</v>
      </c>
      <c r="L45" s="235" t="s">
        <v>10</v>
      </c>
      <c r="M45" s="236" t="s">
        <v>569</v>
      </c>
      <c r="N45" s="456"/>
      <c r="O45" s="457">
        <v>0.1</v>
      </c>
      <c r="P45" s="199"/>
      <c r="Q45" s="486" t="s">
        <v>560</v>
      </c>
      <c r="R45" s="485">
        <v>8</v>
      </c>
      <c r="S45" s="486" t="s">
        <v>561</v>
      </c>
      <c r="T45" s="207"/>
      <c r="U45" s="208" t="str">
        <f t="shared" ref="U45" si="35">IF($V45="",
IF($T45&lt;&gt;"",ROUND(IF($P45&lt;&gt;"",$P45,IF($O45&lt;&gt;"",$O45,0))*$T45*R45,$K$9),""),"")</f>
        <v/>
      </c>
      <c r="V45" s="209" t="str">
        <f t="shared" ref="V45" si="36">IF(OR(LEFT($L45,1)="X",LEFT($L45,1)="x"),
IF($T45&lt;&gt;"",ROUND(IF($P45&lt;&gt;"",$P45,IF($O45&lt;&gt;"",$O45,0))*$T45*R45,$K$9),""),"")</f>
        <v/>
      </c>
      <c r="W45" s="204"/>
    </row>
    <row r="46" spans="1:23" s="459" customFormat="1" ht="28.5" x14ac:dyDescent="0.25">
      <c r="A46" s="449">
        <v>3</v>
      </c>
      <c r="B46" s="450"/>
      <c r="C46" s="451" t="str">
        <f t="shared" si="0"/>
        <v/>
      </c>
      <c r="D46" s="452">
        <f t="shared" si="1"/>
        <v>2</v>
      </c>
      <c r="E46" s="452">
        <f t="shared" si="2"/>
        <v>2</v>
      </c>
      <c r="F46" s="452">
        <f t="shared" si="3"/>
        <v>5</v>
      </c>
      <c r="G46" s="452">
        <f t="shared" si="4"/>
        <v>0</v>
      </c>
      <c r="H46" s="453" t="str">
        <f t="shared" si="5"/>
        <v>2.2.5</v>
      </c>
      <c r="I46" s="454"/>
      <c r="J46" s="455" t="str">
        <f t="shared" si="6"/>
        <v>BK I - 2.2.5</v>
      </c>
      <c r="K46" s="234" t="s">
        <v>594</v>
      </c>
      <c r="L46" s="235" t="s">
        <v>10</v>
      </c>
      <c r="M46" s="236" t="s">
        <v>569</v>
      </c>
      <c r="N46" s="456"/>
      <c r="O46" s="457">
        <v>0.1</v>
      </c>
      <c r="P46" s="199"/>
      <c r="Q46" s="486" t="s">
        <v>560</v>
      </c>
      <c r="R46" s="485">
        <v>8</v>
      </c>
      <c r="S46" s="486" t="s">
        <v>561</v>
      </c>
      <c r="T46" s="207"/>
      <c r="U46" s="208" t="str">
        <f t="shared" ref="U46" si="37">IF($V46="",
IF($T46&lt;&gt;"",ROUND(IF($P46&lt;&gt;"",$P46,IF($O46&lt;&gt;"",$O46,0))*$T46*R46,$K$9),""),"")</f>
        <v/>
      </c>
      <c r="V46" s="209" t="str">
        <f t="shared" ref="V46" si="38">IF(OR(LEFT($L46,1)="X",LEFT($L46,1)="x"),
IF($T46&lt;&gt;"",ROUND(IF($P46&lt;&gt;"",$P46,IF($O46&lt;&gt;"",$O46,0))*$T46*R46,$K$9),""),"")</f>
        <v/>
      </c>
      <c r="W46" s="204"/>
    </row>
    <row r="47" spans="1:23" s="459" customFormat="1" ht="28.5" x14ac:dyDescent="0.25">
      <c r="A47" s="449">
        <v>3</v>
      </c>
      <c r="B47" s="450"/>
      <c r="C47" s="451" t="str">
        <f t="shared" si="0"/>
        <v/>
      </c>
      <c r="D47" s="452">
        <f t="shared" si="1"/>
        <v>2</v>
      </c>
      <c r="E47" s="452">
        <f t="shared" si="2"/>
        <v>2</v>
      </c>
      <c r="F47" s="452">
        <f t="shared" si="3"/>
        <v>6</v>
      </c>
      <c r="G47" s="452">
        <f t="shared" si="4"/>
        <v>0</v>
      </c>
      <c r="H47" s="453" t="str">
        <f t="shared" si="5"/>
        <v>2.2.6</v>
      </c>
      <c r="I47" s="454"/>
      <c r="J47" s="455" t="str">
        <f t="shared" si="6"/>
        <v>BK I - 2.2.6</v>
      </c>
      <c r="K47" s="234" t="s">
        <v>593</v>
      </c>
      <c r="L47" s="235" t="s">
        <v>10</v>
      </c>
      <c r="M47" s="236" t="s">
        <v>569</v>
      </c>
      <c r="N47" s="456"/>
      <c r="O47" s="457">
        <v>0.1</v>
      </c>
      <c r="P47" s="199"/>
      <c r="Q47" s="486" t="s">
        <v>560</v>
      </c>
      <c r="R47" s="485">
        <v>8</v>
      </c>
      <c r="S47" s="486" t="s">
        <v>561</v>
      </c>
      <c r="T47" s="207"/>
      <c r="U47" s="208" t="str">
        <f t="shared" ref="U47" si="39">IF($V47="",
IF($T47&lt;&gt;"",ROUND(IF($P47&lt;&gt;"",$P47,IF($O47&lt;&gt;"",$O47,0))*$T47*R47,$K$9),""),"")</f>
        <v/>
      </c>
      <c r="V47" s="209" t="str">
        <f t="shared" ref="V47" si="40">IF(OR(LEFT($L47,1)="X",LEFT($L47,1)="x"),
IF($T47&lt;&gt;"",ROUND(IF($P47&lt;&gt;"",$P47,IF($O47&lt;&gt;"",$O47,0))*$T47*R47,$K$9),""),"")</f>
        <v/>
      </c>
      <c r="W47" s="204"/>
    </row>
    <row r="48" spans="1:23" s="459" customFormat="1" ht="18" x14ac:dyDescent="0.25">
      <c r="A48" s="449">
        <v>1</v>
      </c>
      <c r="B48" s="450"/>
      <c r="C48" s="451" t="str">
        <f t="shared" si="0"/>
        <v>T</v>
      </c>
      <c r="D48" s="452">
        <f t="shared" si="1"/>
        <v>3</v>
      </c>
      <c r="E48" s="452">
        <f t="shared" si="2"/>
        <v>0</v>
      </c>
      <c r="F48" s="452">
        <f t="shared" si="3"/>
        <v>0</v>
      </c>
      <c r="G48" s="452">
        <f t="shared" si="4"/>
        <v>0</v>
      </c>
      <c r="H48" s="453">
        <f t="shared" si="5"/>
        <v>3</v>
      </c>
      <c r="I48" s="454"/>
      <c r="J48" s="455" t="str">
        <f t="shared" si="6"/>
        <v>BK I - 3</v>
      </c>
      <c r="K48" s="234" t="s">
        <v>571</v>
      </c>
      <c r="L48" s="235"/>
      <c r="M48" s="236"/>
      <c r="N48" s="456"/>
      <c r="O48" s="457"/>
      <c r="P48" s="199"/>
      <c r="Q48" s="458"/>
      <c r="R48" s="485"/>
      <c r="S48" s="208"/>
      <c r="T48" s="207"/>
      <c r="U48" s="208" t="str">
        <f t="shared" ref="U48:U50" si="41">IF($V48="",
IF($T48&lt;&gt;"",ROUND(IF($P48&lt;&gt;"",$P48,IF($O48&lt;&gt;"",$O48,0))*$T48*R48,$K$9),""),"")</f>
        <v/>
      </c>
      <c r="V48" s="209" t="str">
        <f t="shared" ref="V48:V50" si="42">IF(OR(LEFT($L48,1)="X",LEFT($L48,1)="x"),
IF($T48&lt;&gt;"",ROUND(IF($P48&lt;&gt;"",$P48,IF($O48&lt;&gt;"",$O48,0))*$T48*R48,$K$9),""),"")</f>
        <v/>
      </c>
      <c r="W48" s="204"/>
    </row>
    <row r="49" spans="1:26" s="459" customFormat="1" ht="28.5" x14ac:dyDescent="0.25">
      <c r="A49" s="449">
        <v>3</v>
      </c>
      <c r="B49" s="450"/>
      <c r="C49" s="451" t="str">
        <f t="shared" si="0"/>
        <v/>
      </c>
      <c r="D49" s="452">
        <f t="shared" si="1"/>
        <v>3</v>
      </c>
      <c r="E49" s="452">
        <f t="shared" si="2"/>
        <v>0</v>
      </c>
      <c r="F49" s="452">
        <f t="shared" si="3"/>
        <v>1</v>
      </c>
      <c r="G49" s="452">
        <f t="shared" si="4"/>
        <v>0</v>
      </c>
      <c r="H49" s="453" t="str">
        <f t="shared" si="5"/>
        <v>3.0.1</v>
      </c>
      <c r="I49" s="454"/>
      <c r="J49" s="455" t="str">
        <f t="shared" si="6"/>
        <v>BK I - 3.0.1</v>
      </c>
      <c r="K49" s="234" t="s">
        <v>572</v>
      </c>
      <c r="L49" s="235" t="s">
        <v>10</v>
      </c>
      <c r="M49" s="236" t="s">
        <v>462</v>
      </c>
      <c r="N49" s="456"/>
      <c r="O49" s="457">
        <v>0.1</v>
      </c>
      <c r="P49" s="199"/>
      <c r="Q49" s="458" t="s">
        <v>573</v>
      </c>
      <c r="R49" s="485">
        <v>5</v>
      </c>
      <c r="S49" s="208" t="s">
        <v>561</v>
      </c>
      <c r="T49" s="207"/>
      <c r="U49" s="208" t="str">
        <f t="shared" si="41"/>
        <v/>
      </c>
      <c r="V49" s="209" t="str">
        <f t="shared" si="42"/>
        <v/>
      </c>
      <c r="W49" s="204"/>
    </row>
    <row r="50" spans="1:26" s="459" customFormat="1" ht="28.5" x14ac:dyDescent="0.25">
      <c r="A50" s="449">
        <v>3</v>
      </c>
      <c r="B50" s="450"/>
      <c r="C50" s="451" t="str">
        <f t="shared" si="0"/>
        <v/>
      </c>
      <c r="D50" s="452">
        <f t="shared" si="1"/>
        <v>3</v>
      </c>
      <c r="E50" s="452">
        <f t="shared" si="2"/>
        <v>0</v>
      </c>
      <c r="F50" s="452">
        <f t="shared" si="3"/>
        <v>2</v>
      </c>
      <c r="G50" s="452">
        <f t="shared" si="4"/>
        <v>0</v>
      </c>
      <c r="H50" s="453" t="str">
        <f t="shared" si="5"/>
        <v>3.0.2</v>
      </c>
      <c r="I50" s="454"/>
      <c r="J50" s="455" t="str">
        <f t="shared" si="6"/>
        <v>BK I - 3.0.2</v>
      </c>
      <c r="K50" s="234" t="s">
        <v>574</v>
      </c>
      <c r="L50" s="235" t="s">
        <v>10</v>
      </c>
      <c r="M50" s="236" t="s">
        <v>462</v>
      </c>
      <c r="N50" s="456"/>
      <c r="O50" s="457">
        <v>0.1</v>
      </c>
      <c r="P50" s="199"/>
      <c r="Q50" s="458" t="s">
        <v>573</v>
      </c>
      <c r="R50" s="485">
        <v>5</v>
      </c>
      <c r="S50" s="208" t="s">
        <v>561</v>
      </c>
      <c r="T50" s="207"/>
      <c r="U50" s="208" t="str">
        <f t="shared" si="41"/>
        <v/>
      </c>
      <c r="V50" s="209" t="str">
        <f t="shared" si="42"/>
        <v/>
      </c>
      <c r="W50" s="204"/>
    </row>
    <row r="51" spans="1:26" s="459" customFormat="1" ht="20.100000000000001" customHeight="1" x14ac:dyDescent="0.25">
      <c r="A51" s="449">
        <v>1</v>
      </c>
      <c r="B51" s="450"/>
      <c r="C51" s="451" t="str">
        <f t="shared" si="0"/>
        <v>T</v>
      </c>
      <c r="D51" s="452">
        <f t="shared" si="1"/>
        <v>4</v>
      </c>
      <c r="E51" s="452">
        <f t="shared" si="2"/>
        <v>0</v>
      </c>
      <c r="F51" s="452">
        <f t="shared" si="3"/>
        <v>0</v>
      </c>
      <c r="G51" s="452">
        <f t="shared" si="4"/>
        <v>0</v>
      </c>
      <c r="H51" s="453">
        <f t="shared" si="5"/>
        <v>4</v>
      </c>
      <c r="I51" s="454"/>
      <c r="J51" s="455" t="str">
        <f t="shared" si="6"/>
        <v>BK I - 4</v>
      </c>
      <c r="K51" s="234" t="s">
        <v>511</v>
      </c>
      <c r="L51" s="235"/>
      <c r="M51" s="236"/>
      <c r="N51" s="456"/>
      <c r="O51" s="457"/>
      <c r="P51" s="199"/>
      <c r="Q51" s="458"/>
      <c r="R51" s="485"/>
      <c r="S51" s="208"/>
      <c r="T51" s="207"/>
      <c r="U51" s="208" t="str">
        <f t="shared" si="33"/>
        <v/>
      </c>
      <c r="V51" s="209" t="str">
        <f t="shared" si="34"/>
        <v/>
      </c>
      <c r="W51" s="204"/>
    </row>
    <row r="52" spans="1:26" s="459" customFormat="1" ht="20.100000000000001" customHeight="1" x14ac:dyDescent="0.25">
      <c r="A52" s="449">
        <v>3</v>
      </c>
      <c r="B52" s="450"/>
      <c r="C52" s="451" t="str">
        <f t="shared" si="0"/>
        <v/>
      </c>
      <c r="D52" s="452">
        <f t="shared" si="1"/>
        <v>4</v>
      </c>
      <c r="E52" s="452">
        <f t="shared" si="2"/>
        <v>0</v>
      </c>
      <c r="F52" s="452">
        <f t="shared" si="3"/>
        <v>1</v>
      </c>
      <c r="G52" s="452">
        <f t="shared" si="4"/>
        <v>0</v>
      </c>
      <c r="H52" s="453" t="str">
        <f t="shared" si="5"/>
        <v>4.0.1</v>
      </c>
      <c r="I52" s="454"/>
      <c r="J52" s="455" t="str">
        <f t="shared" si="6"/>
        <v>BK I - 4.0.1</v>
      </c>
      <c r="K52" s="234"/>
      <c r="L52" s="235"/>
      <c r="M52" s="236"/>
      <c r="N52" s="456"/>
      <c r="O52" s="457"/>
      <c r="P52" s="199"/>
      <c r="Q52" s="458"/>
      <c r="R52" s="485"/>
      <c r="S52" s="208"/>
      <c r="T52" s="207"/>
      <c r="U52" s="208" t="str">
        <f t="shared" ref="U52:U59" si="43">IF($V52="",
IF($T52&lt;&gt;"",ROUND(IF($P52&lt;&gt;"",$P52,IF($O52&lt;&gt;"",$O52,0))*$T52*R52,$K$9),""),"")</f>
        <v/>
      </c>
      <c r="V52" s="209" t="str">
        <f t="shared" ref="V52:V59" si="44">IF(OR(LEFT($L52,1)="X",LEFT($L52,1)="x"),
IF($T52&lt;&gt;"",ROUND(IF($P52&lt;&gt;"",$P52,IF($O52&lt;&gt;"",$O52,0))*$T52*R52,$K$9),""),"")</f>
        <v/>
      </c>
      <c r="W52" s="204"/>
    </row>
    <row r="53" spans="1:26" s="459" customFormat="1" ht="20.100000000000001" customHeight="1" x14ac:dyDescent="0.25">
      <c r="A53" s="449">
        <v>3</v>
      </c>
      <c r="B53" s="450"/>
      <c r="C53" s="451" t="str">
        <f t="shared" si="0"/>
        <v/>
      </c>
      <c r="D53" s="452">
        <f t="shared" si="1"/>
        <v>4</v>
      </c>
      <c r="E53" s="452">
        <f t="shared" si="2"/>
        <v>0</v>
      </c>
      <c r="F53" s="452">
        <f t="shared" si="3"/>
        <v>2</v>
      </c>
      <c r="G53" s="452">
        <f t="shared" si="4"/>
        <v>0</v>
      </c>
      <c r="H53" s="453" t="str">
        <f t="shared" si="5"/>
        <v>4.0.2</v>
      </c>
      <c r="I53" s="454"/>
      <c r="J53" s="455" t="str">
        <f t="shared" si="6"/>
        <v>BK I - 4.0.2</v>
      </c>
      <c r="K53" s="234"/>
      <c r="L53" s="235"/>
      <c r="M53" s="236"/>
      <c r="N53" s="456"/>
      <c r="O53" s="457"/>
      <c r="P53" s="199"/>
      <c r="Q53" s="458"/>
      <c r="R53" s="485"/>
      <c r="S53" s="208"/>
      <c r="T53" s="207"/>
      <c r="U53" s="208" t="str">
        <f t="shared" si="43"/>
        <v/>
      </c>
      <c r="V53" s="209" t="str">
        <f t="shared" si="44"/>
        <v/>
      </c>
      <c r="W53" s="204"/>
    </row>
    <row r="54" spans="1:26" s="459" customFormat="1" ht="20.100000000000001" customHeight="1" x14ac:dyDescent="0.25">
      <c r="A54" s="449">
        <v>3</v>
      </c>
      <c r="B54" s="450"/>
      <c r="C54" s="451" t="str">
        <f t="shared" si="0"/>
        <v/>
      </c>
      <c r="D54" s="452">
        <f t="shared" si="1"/>
        <v>4</v>
      </c>
      <c r="E54" s="452">
        <f t="shared" si="2"/>
        <v>0</v>
      </c>
      <c r="F54" s="452">
        <f t="shared" si="3"/>
        <v>3</v>
      </c>
      <c r="G54" s="452">
        <f t="shared" si="4"/>
        <v>0</v>
      </c>
      <c r="H54" s="453" t="str">
        <f t="shared" si="5"/>
        <v>4.0.3</v>
      </c>
      <c r="I54" s="454"/>
      <c r="J54" s="455" t="str">
        <f t="shared" si="6"/>
        <v>BK I - 4.0.3</v>
      </c>
      <c r="K54" s="234"/>
      <c r="L54" s="235"/>
      <c r="M54" s="236"/>
      <c r="N54" s="456"/>
      <c r="O54" s="457"/>
      <c r="P54" s="199"/>
      <c r="Q54" s="458"/>
      <c r="R54" s="485"/>
      <c r="S54" s="208"/>
      <c r="T54" s="207"/>
      <c r="U54" s="208" t="str">
        <f t="shared" si="43"/>
        <v/>
      </c>
      <c r="V54" s="209" t="str">
        <f t="shared" si="44"/>
        <v/>
      </c>
      <c r="W54" s="204"/>
    </row>
    <row r="55" spans="1:26" s="459" customFormat="1" ht="20.100000000000001" customHeight="1" x14ac:dyDescent="0.25">
      <c r="A55" s="449">
        <v>3</v>
      </c>
      <c r="B55" s="450"/>
      <c r="C55" s="451" t="str">
        <f t="shared" si="0"/>
        <v/>
      </c>
      <c r="D55" s="452">
        <f t="shared" si="1"/>
        <v>4</v>
      </c>
      <c r="E55" s="452">
        <f t="shared" si="2"/>
        <v>0</v>
      </c>
      <c r="F55" s="452">
        <f t="shared" si="3"/>
        <v>4</v>
      </c>
      <c r="G55" s="452">
        <f t="shared" si="4"/>
        <v>0</v>
      </c>
      <c r="H55" s="453" t="str">
        <f t="shared" si="5"/>
        <v>4.0.4</v>
      </c>
      <c r="I55" s="454"/>
      <c r="J55" s="455" t="str">
        <f t="shared" si="6"/>
        <v>BK I - 4.0.4</v>
      </c>
      <c r="K55" s="234"/>
      <c r="L55" s="235"/>
      <c r="M55" s="236"/>
      <c r="N55" s="456"/>
      <c r="O55" s="457"/>
      <c r="P55" s="199"/>
      <c r="Q55" s="458"/>
      <c r="R55" s="485"/>
      <c r="S55" s="208"/>
      <c r="T55" s="207"/>
      <c r="U55" s="208" t="str">
        <f t="shared" si="43"/>
        <v/>
      </c>
      <c r="V55" s="209" t="str">
        <f t="shared" si="44"/>
        <v/>
      </c>
      <c r="W55" s="204"/>
    </row>
    <row r="56" spans="1:26" s="459" customFormat="1" ht="20.100000000000001" customHeight="1" x14ac:dyDescent="0.25">
      <c r="A56" s="449">
        <v>3</v>
      </c>
      <c r="B56" s="450"/>
      <c r="C56" s="451" t="str">
        <f t="shared" si="0"/>
        <v/>
      </c>
      <c r="D56" s="452">
        <f t="shared" si="1"/>
        <v>4</v>
      </c>
      <c r="E56" s="452">
        <f t="shared" si="2"/>
        <v>0</v>
      </c>
      <c r="F56" s="452">
        <f t="shared" si="3"/>
        <v>5</v>
      </c>
      <c r="G56" s="452">
        <f t="shared" si="4"/>
        <v>0</v>
      </c>
      <c r="H56" s="453" t="str">
        <f t="shared" si="5"/>
        <v>4.0.5</v>
      </c>
      <c r="I56" s="454"/>
      <c r="J56" s="455" t="str">
        <f t="shared" si="6"/>
        <v>BK I - 4.0.5</v>
      </c>
      <c r="K56" s="234"/>
      <c r="L56" s="235"/>
      <c r="M56" s="236"/>
      <c r="N56" s="456"/>
      <c r="O56" s="457"/>
      <c r="P56" s="199"/>
      <c r="Q56" s="458"/>
      <c r="R56" s="485"/>
      <c r="S56" s="208"/>
      <c r="T56" s="207"/>
      <c r="U56" s="208" t="str">
        <f t="shared" si="43"/>
        <v/>
      </c>
      <c r="V56" s="209" t="str">
        <f t="shared" si="44"/>
        <v/>
      </c>
      <c r="W56" s="204"/>
    </row>
    <row r="57" spans="1:26" s="459" customFormat="1" ht="20.100000000000001" customHeight="1" x14ac:dyDescent="0.25">
      <c r="A57" s="449">
        <v>3</v>
      </c>
      <c r="B57" s="450"/>
      <c r="C57" s="451" t="str">
        <f t="shared" si="0"/>
        <v/>
      </c>
      <c r="D57" s="452">
        <f t="shared" si="1"/>
        <v>4</v>
      </c>
      <c r="E57" s="452">
        <f t="shared" si="2"/>
        <v>0</v>
      </c>
      <c r="F57" s="452">
        <f t="shared" si="3"/>
        <v>6</v>
      </c>
      <c r="G57" s="452">
        <f t="shared" si="4"/>
        <v>0</v>
      </c>
      <c r="H57" s="453" t="str">
        <f t="shared" si="5"/>
        <v>4.0.6</v>
      </c>
      <c r="I57" s="454"/>
      <c r="J57" s="455" t="str">
        <f t="shared" si="6"/>
        <v>BK I - 4.0.6</v>
      </c>
      <c r="K57" s="234"/>
      <c r="L57" s="235"/>
      <c r="M57" s="236"/>
      <c r="N57" s="456"/>
      <c r="O57" s="457"/>
      <c r="P57" s="199"/>
      <c r="Q57" s="458"/>
      <c r="R57" s="485"/>
      <c r="S57" s="208"/>
      <c r="T57" s="207"/>
      <c r="U57" s="208" t="str">
        <f t="shared" si="43"/>
        <v/>
      </c>
      <c r="V57" s="209" t="str">
        <f t="shared" si="44"/>
        <v/>
      </c>
      <c r="W57" s="204"/>
    </row>
    <row r="58" spans="1:26" s="459" customFormat="1" ht="20.100000000000001" customHeight="1" x14ac:dyDescent="0.25">
      <c r="A58" s="449">
        <v>3</v>
      </c>
      <c r="B58" s="450"/>
      <c r="C58" s="451" t="str">
        <f t="shared" si="0"/>
        <v/>
      </c>
      <c r="D58" s="452">
        <f t="shared" si="1"/>
        <v>4</v>
      </c>
      <c r="E58" s="452">
        <f t="shared" si="2"/>
        <v>0</v>
      </c>
      <c r="F58" s="452">
        <f t="shared" si="3"/>
        <v>7</v>
      </c>
      <c r="G58" s="452">
        <f t="shared" si="4"/>
        <v>0</v>
      </c>
      <c r="H58" s="453" t="str">
        <f t="shared" si="5"/>
        <v>4.0.7</v>
      </c>
      <c r="I58" s="454"/>
      <c r="J58" s="455" t="str">
        <f t="shared" si="6"/>
        <v>BK I - 4.0.7</v>
      </c>
      <c r="K58" s="234"/>
      <c r="L58" s="235"/>
      <c r="M58" s="236"/>
      <c r="N58" s="456"/>
      <c r="O58" s="457"/>
      <c r="P58" s="199"/>
      <c r="Q58" s="458"/>
      <c r="R58" s="485"/>
      <c r="S58" s="208"/>
      <c r="T58" s="207"/>
      <c r="U58" s="208" t="str">
        <f t="shared" si="43"/>
        <v/>
      </c>
      <c r="V58" s="209" t="str">
        <f t="shared" si="44"/>
        <v/>
      </c>
      <c r="W58" s="204"/>
    </row>
    <row r="59" spans="1:26" s="459" customFormat="1" ht="20.100000000000001" customHeight="1" x14ac:dyDescent="0.25">
      <c r="A59" s="449">
        <v>3</v>
      </c>
      <c r="B59" s="450"/>
      <c r="C59" s="451" t="str">
        <f t="shared" si="0"/>
        <v/>
      </c>
      <c r="D59" s="452">
        <f t="shared" si="1"/>
        <v>4</v>
      </c>
      <c r="E59" s="452">
        <f t="shared" si="2"/>
        <v>0</v>
      </c>
      <c r="F59" s="452">
        <f t="shared" si="3"/>
        <v>8</v>
      </c>
      <c r="G59" s="452">
        <f t="shared" si="4"/>
        <v>0</v>
      </c>
      <c r="H59" s="453" t="str">
        <f t="shared" si="5"/>
        <v>4.0.8</v>
      </c>
      <c r="I59" s="454"/>
      <c r="J59" s="455" t="str">
        <f t="shared" si="6"/>
        <v>BK I - 4.0.8</v>
      </c>
      <c r="K59" s="234"/>
      <c r="L59" s="235"/>
      <c r="M59" s="236"/>
      <c r="N59" s="456"/>
      <c r="O59" s="457"/>
      <c r="P59" s="199"/>
      <c r="Q59" s="458"/>
      <c r="R59" s="485"/>
      <c r="S59" s="208"/>
      <c r="T59" s="207"/>
      <c r="U59" s="208" t="str">
        <f t="shared" si="43"/>
        <v/>
      </c>
      <c r="V59" s="209" t="str">
        <f t="shared" si="44"/>
        <v/>
      </c>
      <c r="W59" s="204"/>
    </row>
    <row r="60" spans="1:26" s="459" customFormat="1" ht="20.100000000000001" customHeight="1" x14ac:dyDescent="0.25">
      <c r="A60" s="449">
        <v>3</v>
      </c>
      <c r="B60" s="450"/>
      <c r="C60" s="451" t="str">
        <f t="shared" si="0"/>
        <v/>
      </c>
      <c r="D60" s="452">
        <f t="shared" si="1"/>
        <v>4</v>
      </c>
      <c r="E60" s="452">
        <f t="shared" si="2"/>
        <v>0</v>
      </c>
      <c r="F60" s="452">
        <f t="shared" si="3"/>
        <v>9</v>
      </c>
      <c r="G60" s="452">
        <f t="shared" si="4"/>
        <v>0</v>
      </c>
      <c r="H60" s="453" t="str">
        <f t="shared" si="5"/>
        <v>4.0.9</v>
      </c>
      <c r="I60" s="454"/>
      <c r="J60" s="455" t="str">
        <f t="shared" si="6"/>
        <v>BK I - 4.0.9</v>
      </c>
      <c r="K60" s="234"/>
      <c r="L60" s="235"/>
      <c r="M60" s="236"/>
      <c r="N60" s="456"/>
      <c r="O60" s="457"/>
      <c r="P60" s="199"/>
      <c r="Q60" s="458"/>
      <c r="R60" s="485"/>
      <c r="S60" s="208"/>
      <c r="T60" s="207"/>
      <c r="U60" s="208" t="str">
        <f t="shared" si="33"/>
        <v/>
      </c>
      <c r="V60" s="209" t="str">
        <f t="shared" si="34"/>
        <v/>
      </c>
      <c r="W60" s="204"/>
    </row>
    <row r="61" spans="1:26" s="459" customFormat="1" ht="20.100000000000001" customHeight="1" x14ac:dyDescent="0.25">
      <c r="A61" s="449">
        <v>3</v>
      </c>
      <c r="B61" s="450"/>
      <c r="C61" s="451" t="str">
        <f t="shared" si="0"/>
        <v/>
      </c>
      <c r="D61" s="452">
        <f t="shared" si="1"/>
        <v>4</v>
      </c>
      <c r="E61" s="452">
        <f t="shared" si="2"/>
        <v>0</v>
      </c>
      <c r="F61" s="452">
        <f t="shared" si="3"/>
        <v>10</v>
      </c>
      <c r="G61" s="452">
        <f t="shared" si="4"/>
        <v>0</v>
      </c>
      <c r="H61" s="453" t="str">
        <f t="shared" si="5"/>
        <v>4.0.10</v>
      </c>
      <c r="I61" s="454"/>
      <c r="J61" s="455" t="str">
        <f t="shared" si="6"/>
        <v>BK I - 4.0.10</v>
      </c>
      <c r="K61" s="234"/>
      <c r="L61" s="235"/>
      <c r="M61" s="236"/>
      <c r="N61" s="456"/>
      <c r="O61" s="457"/>
      <c r="P61" s="199"/>
      <c r="Q61" s="458"/>
      <c r="R61" s="485"/>
      <c r="S61" s="208"/>
      <c r="T61" s="207"/>
      <c r="U61" s="208" t="str">
        <f t="shared" si="33"/>
        <v/>
      </c>
      <c r="V61" s="209" t="str">
        <f t="shared" si="34"/>
        <v/>
      </c>
      <c r="W61" s="204"/>
    </row>
    <row r="62" spans="1:26" s="459" customFormat="1" x14ac:dyDescent="0.25">
      <c r="A62" s="252"/>
      <c r="B62" s="252"/>
      <c r="C62" s="252"/>
      <c r="D62" s="252"/>
      <c r="E62" s="252"/>
      <c r="F62" s="252"/>
      <c r="G62" s="252"/>
      <c r="H62" s="252"/>
      <c r="I62" s="252"/>
      <c r="J62" s="463"/>
      <c r="K62" s="252"/>
      <c r="L62" s="378"/>
      <c r="M62" s="465"/>
      <c r="N62" s="465"/>
      <c r="O62" s="378"/>
      <c r="P62" s="378"/>
      <c r="Q62" s="378"/>
      <c r="R62" s="467"/>
      <c r="S62" s="467"/>
      <c r="T62" s="468"/>
      <c r="U62" s="252"/>
      <c r="V62" s="252"/>
      <c r="W62" s="252"/>
      <c r="X62" s="252"/>
      <c r="Y62" s="252"/>
      <c r="Z62" s="252"/>
    </row>
    <row r="63" spans="1:26" s="459" customFormat="1" x14ac:dyDescent="0.25">
      <c r="A63" s="252"/>
      <c r="B63" s="252"/>
      <c r="C63" s="252"/>
      <c r="D63" s="252"/>
      <c r="E63" s="252"/>
      <c r="F63" s="252"/>
      <c r="G63" s="252"/>
      <c r="H63" s="252"/>
      <c r="I63" s="252"/>
      <c r="J63" s="463"/>
      <c r="K63" s="252"/>
      <c r="L63" s="378"/>
      <c r="M63" s="465"/>
      <c r="N63" s="465"/>
      <c r="O63" s="378"/>
      <c r="P63" s="378"/>
      <c r="Q63" s="378"/>
      <c r="R63" s="467"/>
      <c r="S63" s="467"/>
      <c r="T63" s="468"/>
      <c r="U63" s="252"/>
      <c r="V63" s="252"/>
      <c r="W63" s="252"/>
      <c r="X63" s="252"/>
      <c r="Y63" s="252"/>
      <c r="Z63" s="252"/>
    </row>
    <row r="64" spans="1:26" s="459" customFormat="1" x14ac:dyDescent="0.25">
      <c r="A64" s="252"/>
      <c r="B64" s="252"/>
      <c r="C64" s="252"/>
      <c r="D64" s="252"/>
      <c r="E64" s="252"/>
      <c r="F64" s="252"/>
      <c r="G64" s="252"/>
      <c r="H64" s="252"/>
      <c r="I64" s="252"/>
      <c r="J64" s="463"/>
      <c r="K64" s="252"/>
      <c r="L64" s="378"/>
      <c r="M64" s="465"/>
      <c r="N64" s="465"/>
      <c r="O64" s="378"/>
      <c r="P64" s="378"/>
      <c r="Q64" s="378"/>
      <c r="R64" s="467"/>
      <c r="S64" s="467"/>
      <c r="T64" s="468"/>
      <c r="U64" s="252"/>
      <c r="V64" s="252"/>
      <c r="W64" s="252"/>
      <c r="X64" s="252"/>
      <c r="Y64" s="252"/>
      <c r="Z64" s="252"/>
    </row>
    <row r="65" spans="1:24" s="459" customFormat="1" x14ac:dyDescent="0.25">
      <c r="A65" s="252"/>
      <c r="B65" s="252"/>
      <c r="C65" s="252"/>
      <c r="D65" s="252"/>
      <c r="E65" s="252"/>
      <c r="F65" s="252"/>
      <c r="G65" s="252"/>
      <c r="H65" s="252"/>
      <c r="I65" s="252"/>
      <c r="J65" s="463"/>
      <c r="K65" s="469"/>
      <c r="L65" s="378"/>
      <c r="M65" s="252"/>
      <c r="N65" s="465"/>
      <c r="O65" s="465"/>
      <c r="P65" s="487"/>
      <c r="Q65" s="487"/>
      <c r="R65" s="487"/>
      <c r="S65" s="487"/>
      <c r="T65" s="487"/>
      <c r="U65" s="467"/>
      <c r="V65" s="467"/>
      <c r="W65" s="468"/>
      <c r="X65" s="252"/>
    </row>
    <row r="66" spans="1:24" s="459" customFormat="1" x14ac:dyDescent="0.25">
      <c r="A66" s="252"/>
      <c r="B66" s="252"/>
      <c r="C66" s="252"/>
      <c r="D66" s="252"/>
      <c r="E66" s="252"/>
      <c r="F66" s="252"/>
      <c r="G66" s="252"/>
      <c r="H66" s="252"/>
      <c r="I66" s="252"/>
      <c r="J66" s="463"/>
      <c r="K66" s="469"/>
      <c r="L66" s="378"/>
      <c r="M66" s="252"/>
      <c r="N66" s="465"/>
      <c r="O66" s="465"/>
      <c r="P66" s="487"/>
      <c r="Q66" s="487"/>
      <c r="R66" s="487"/>
      <c r="S66" s="487"/>
      <c r="T66" s="487"/>
      <c r="U66" s="467"/>
      <c r="V66" s="467"/>
      <c r="W66" s="468"/>
      <c r="X66" s="252"/>
    </row>
    <row r="67" spans="1:24" s="459" customFormat="1" x14ac:dyDescent="0.25">
      <c r="A67" s="252"/>
      <c r="B67" s="252"/>
      <c r="C67" s="252"/>
      <c r="D67" s="252"/>
      <c r="E67" s="252"/>
      <c r="F67" s="252"/>
      <c r="G67" s="252"/>
      <c r="H67" s="252"/>
      <c r="I67" s="252"/>
      <c r="J67" s="463"/>
      <c r="K67" s="469"/>
      <c r="L67" s="378"/>
      <c r="M67" s="252"/>
      <c r="N67" s="465"/>
      <c r="O67" s="465"/>
      <c r="P67" s="487"/>
      <c r="Q67" s="487"/>
      <c r="R67" s="487"/>
      <c r="S67" s="487"/>
      <c r="T67" s="487"/>
      <c r="U67" s="467"/>
      <c r="V67" s="467"/>
      <c r="W67" s="468"/>
      <c r="X67" s="252"/>
    </row>
    <row r="68" spans="1:24" s="459" customFormat="1" x14ac:dyDescent="0.25">
      <c r="A68" s="252"/>
      <c r="B68" s="252"/>
      <c r="C68" s="252"/>
      <c r="D68" s="252"/>
      <c r="E68" s="252"/>
      <c r="F68" s="252"/>
      <c r="G68" s="252"/>
      <c r="H68" s="252"/>
      <c r="I68" s="252"/>
      <c r="J68" s="463"/>
      <c r="K68" s="469"/>
      <c r="L68" s="378"/>
      <c r="M68" s="252"/>
      <c r="N68" s="465"/>
      <c r="O68" s="465"/>
      <c r="P68" s="487"/>
      <c r="Q68" s="487"/>
      <c r="R68" s="487"/>
      <c r="S68" s="487"/>
      <c r="T68" s="487"/>
      <c r="U68" s="467"/>
      <c r="V68" s="467"/>
      <c r="W68" s="468"/>
      <c r="X68" s="252"/>
    </row>
    <row r="69" spans="1:24" s="459" customFormat="1" x14ac:dyDescent="0.25">
      <c r="A69" s="252"/>
      <c r="B69" s="252"/>
      <c r="C69" s="252"/>
      <c r="D69" s="252"/>
      <c r="E69" s="252"/>
      <c r="F69" s="252"/>
      <c r="G69" s="252"/>
      <c r="H69" s="252"/>
      <c r="I69" s="252"/>
      <c r="J69" s="463"/>
      <c r="K69" s="469"/>
      <c r="L69" s="378"/>
      <c r="M69" s="252"/>
      <c r="N69" s="465"/>
      <c r="O69" s="465"/>
      <c r="P69" s="487"/>
      <c r="Q69" s="487"/>
      <c r="R69" s="487"/>
      <c r="S69" s="487"/>
      <c r="T69" s="487"/>
      <c r="U69" s="467"/>
      <c r="V69" s="467"/>
      <c r="W69" s="468"/>
      <c r="X69" s="252"/>
    </row>
    <row r="70" spans="1:24" s="459" customFormat="1" x14ac:dyDescent="0.25">
      <c r="A70" s="252"/>
      <c r="B70" s="252"/>
      <c r="C70" s="252"/>
      <c r="D70" s="252"/>
      <c r="E70" s="252"/>
      <c r="F70" s="252"/>
      <c r="G70" s="252"/>
      <c r="H70" s="252"/>
      <c r="I70" s="252"/>
      <c r="J70" s="463"/>
      <c r="K70" s="469"/>
      <c r="L70" s="378"/>
      <c r="M70" s="252"/>
      <c r="N70" s="465"/>
      <c r="O70" s="465"/>
      <c r="P70" s="487"/>
      <c r="Q70" s="487"/>
      <c r="R70" s="487"/>
      <c r="S70" s="487"/>
      <c r="T70" s="487"/>
      <c r="U70" s="467"/>
      <c r="V70" s="467"/>
      <c r="W70" s="468"/>
      <c r="X70" s="252"/>
    </row>
    <row r="71" spans="1:24" s="459" customFormat="1" x14ac:dyDescent="0.25">
      <c r="A71" s="252"/>
      <c r="B71" s="252"/>
      <c r="C71" s="252"/>
      <c r="D71" s="252"/>
      <c r="E71" s="252"/>
      <c r="F71" s="252"/>
      <c r="G71" s="252"/>
      <c r="H71" s="252"/>
      <c r="I71" s="252"/>
      <c r="J71" s="463"/>
      <c r="K71" s="469"/>
      <c r="L71" s="378"/>
      <c r="M71" s="252"/>
      <c r="N71" s="465"/>
      <c r="O71" s="465"/>
      <c r="P71" s="487"/>
      <c r="Q71" s="487"/>
      <c r="R71" s="487"/>
      <c r="S71" s="487"/>
      <c r="T71" s="487"/>
      <c r="U71" s="467"/>
      <c r="V71" s="467"/>
      <c r="W71" s="468"/>
      <c r="X71" s="252"/>
    </row>
    <row r="72" spans="1:24" s="459" customFormat="1" x14ac:dyDescent="0.25">
      <c r="A72" s="252"/>
      <c r="B72" s="252"/>
      <c r="C72" s="252"/>
      <c r="D72" s="252"/>
      <c r="E72" s="252"/>
      <c r="F72" s="252"/>
      <c r="G72" s="252"/>
      <c r="H72" s="252"/>
      <c r="I72" s="252"/>
      <c r="J72" s="463"/>
      <c r="K72" s="469"/>
      <c r="L72" s="378"/>
      <c r="M72" s="252"/>
      <c r="N72" s="465"/>
      <c r="O72" s="465"/>
      <c r="P72" s="487"/>
      <c r="Q72" s="487"/>
      <c r="R72" s="487"/>
      <c r="S72" s="487"/>
      <c r="T72" s="487"/>
      <c r="U72" s="467"/>
      <c r="V72" s="467"/>
      <c r="W72" s="468"/>
      <c r="X72" s="252"/>
    </row>
    <row r="73" spans="1:24" s="459" customFormat="1" x14ac:dyDescent="0.25">
      <c r="A73" s="252"/>
      <c r="B73" s="252"/>
      <c r="C73" s="252"/>
      <c r="D73" s="252"/>
      <c r="E73" s="252"/>
      <c r="F73" s="252"/>
      <c r="G73" s="252"/>
      <c r="H73" s="252"/>
      <c r="I73" s="252"/>
      <c r="J73" s="463"/>
      <c r="K73" s="469"/>
      <c r="L73" s="378"/>
      <c r="M73" s="252"/>
      <c r="N73" s="465"/>
      <c r="O73" s="465"/>
      <c r="P73" s="487"/>
      <c r="Q73" s="487"/>
      <c r="R73" s="487"/>
      <c r="S73" s="487"/>
      <c r="T73" s="487"/>
      <c r="U73" s="467"/>
      <c r="V73" s="467"/>
      <c r="W73" s="468"/>
      <c r="X73" s="252"/>
    </row>
    <row r="74" spans="1:24" s="459" customFormat="1" x14ac:dyDescent="0.25">
      <c r="A74" s="252"/>
      <c r="B74" s="252"/>
      <c r="C74" s="252"/>
      <c r="D74" s="252"/>
      <c r="E74" s="252"/>
      <c r="F74" s="252"/>
      <c r="G74" s="252"/>
      <c r="H74" s="252"/>
      <c r="I74" s="252"/>
      <c r="J74" s="463"/>
      <c r="K74" s="469"/>
      <c r="L74" s="378"/>
      <c r="M74" s="252"/>
      <c r="N74" s="465"/>
      <c r="O74" s="465"/>
      <c r="P74" s="487"/>
      <c r="Q74" s="487"/>
      <c r="R74" s="487"/>
      <c r="S74" s="487"/>
      <c r="T74" s="487"/>
      <c r="U74" s="467"/>
      <c r="V74" s="467"/>
      <c r="W74" s="468"/>
      <c r="X74" s="252"/>
    </row>
    <row r="75" spans="1:24" s="459" customFormat="1" x14ac:dyDescent="0.25">
      <c r="A75" s="252"/>
      <c r="B75" s="252"/>
      <c r="C75" s="252"/>
      <c r="D75" s="252"/>
      <c r="E75" s="252"/>
      <c r="F75" s="252"/>
      <c r="G75" s="252"/>
      <c r="H75" s="252"/>
      <c r="I75" s="252"/>
      <c r="J75" s="463"/>
      <c r="K75" s="469"/>
      <c r="L75" s="378"/>
      <c r="M75" s="252"/>
      <c r="N75" s="465"/>
      <c r="O75" s="465"/>
      <c r="P75" s="487"/>
      <c r="Q75" s="487"/>
      <c r="R75" s="487"/>
      <c r="S75" s="487"/>
      <c r="T75" s="487"/>
      <c r="U75" s="467"/>
      <c r="V75" s="467"/>
      <c r="W75" s="468"/>
      <c r="X75" s="252"/>
    </row>
    <row r="76" spans="1:24" s="459" customFormat="1" x14ac:dyDescent="0.25">
      <c r="A76" s="252"/>
      <c r="B76" s="252"/>
      <c r="C76" s="252"/>
      <c r="D76" s="252"/>
      <c r="E76" s="252"/>
      <c r="F76" s="252"/>
      <c r="G76" s="252"/>
      <c r="H76" s="252"/>
      <c r="I76" s="252"/>
      <c r="J76" s="463"/>
      <c r="K76" s="469"/>
      <c r="L76" s="378"/>
      <c r="M76" s="252"/>
      <c r="N76" s="465"/>
      <c r="O76" s="465"/>
      <c r="P76" s="487"/>
      <c r="Q76" s="487"/>
      <c r="R76" s="487"/>
      <c r="S76" s="487"/>
      <c r="T76" s="487"/>
      <c r="U76" s="467"/>
      <c r="V76" s="467"/>
      <c r="W76" s="468"/>
      <c r="X76" s="252"/>
    </row>
    <row r="77" spans="1:24" s="459" customFormat="1" x14ac:dyDescent="0.25">
      <c r="A77" s="252"/>
      <c r="B77" s="252"/>
      <c r="C77" s="252"/>
      <c r="D77" s="252"/>
      <c r="E77" s="252"/>
      <c r="F77" s="252"/>
      <c r="G77" s="252"/>
      <c r="H77" s="252"/>
      <c r="I77" s="252"/>
      <c r="J77" s="463"/>
      <c r="K77" s="469"/>
      <c r="L77" s="378"/>
      <c r="M77" s="252"/>
      <c r="N77" s="465"/>
      <c r="O77" s="465"/>
      <c r="P77" s="487"/>
      <c r="Q77" s="487"/>
      <c r="R77" s="487"/>
      <c r="S77" s="487"/>
      <c r="T77" s="487"/>
      <c r="U77" s="467"/>
      <c r="V77" s="467"/>
      <c r="W77" s="468"/>
      <c r="X77" s="252"/>
    </row>
    <row r="78" spans="1:24" s="459" customFormat="1" x14ac:dyDescent="0.25">
      <c r="A78" s="252"/>
      <c r="B78" s="252"/>
      <c r="C78" s="252"/>
      <c r="D78" s="252"/>
      <c r="E78" s="252"/>
      <c r="F78" s="252"/>
      <c r="G78" s="252"/>
      <c r="H78" s="252"/>
      <c r="I78" s="252"/>
      <c r="J78" s="463"/>
      <c r="K78" s="469"/>
      <c r="L78" s="378"/>
      <c r="M78" s="252"/>
      <c r="N78" s="465"/>
      <c r="O78" s="465"/>
      <c r="P78" s="487"/>
      <c r="Q78" s="487"/>
      <c r="R78" s="487"/>
      <c r="S78" s="487"/>
      <c r="T78" s="487"/>
      <c r="U78" s="467"/>
      <c r="V78" s="467"/>
      <c r="W78" s="468"/>
      <c r="X78" s="252"/>
    </row>
    <row r="79" spans="1:24" s="459" customFormat="1" x14ac:dyDescent="0.25">
      <c r="A79" s="252"/>
      <c r="B79" s="252"/>
      <c r="C79" s="252"/>
      <c r="D79" s="252"/>
      <c r="E79" s="252"/>
      <c r="F79" s="252"/>
      <c r="G79" s="252"/>
      <c r="H79" s="252"/>
      <c r="I79" s="252"/>
      <c r="J79" s="463"/>
      <c r="K79" s="469"/>
      <c r="L79" s="378"/>
      <c r="M79" s="252"/>
      <c r="N79" s="465"/>
      <c r="O79" s="465"/>
      <c r="P79" s="487"/>
      <c r="Q79" s="487"/>
      <c r="R79" s="487"/>
      <c r="S79" s="487"/>
      <c r="T79" s="487"/>
      <c r="U79" s="467"/>
      <c r="V79" s="467"/>
      <c r="W79" s="468"/>
      <c r="X79" s="252"/>
    </row>
    <row r="80" spans="1:24" s="459" customFormat="1" x14ac:dyDescent="0.25">
      <c r="A80" s="252"/>
      <c r="B80" s="252"/>
      <c r="C80" s="252"/>
      <c r="D80" s="252"/>
      <c r="E80" s="252"/>
      <c r="F80" s="252"/>
      <c r="G80" s="252"/>
      <c r="H80" s="252"/>
      <c r="I80" s="252"/>
      <c r="J80" s="463"/>
      <c r="K80" s="469"/>
      <c r="L80" s="378"/>
      <c r="M80" s="252"/>
      <c r="N80" s="465"/>
      <c r="O80" s="465"/>
      <c r="P80" s="487"/>
      <c r="Q80" s="487"/>
      <c r="R80" s="487"/>
      <c r="S80" s="487"/>
      <c r="T80" s="487"/>
      <c r="U80" s="467"/>
      <c r="V80" s="467"/>
      <c r="W80" s="468"/>
      <c r="X80" s="252"/>
    </row>
    <row r="81" spans="1:25" s="459" customFormat="1" x14ac:dyDescent="0.25">
      <c r="A81" s="252"/>
      <c r="B81" s="252"/>
      <c r="C81" s="252"/>
      <c r="D81" s="252"/>
      <c r="E81" s="252"/>
      <c r="F81" s="252"/>
      <c r="G81" s="252"/>
      <c r="H81" s="252"/>
      <c r="I81" s="252"/>
      <c r="J81" s="463"/>
      <c r="K81" s="469"/>
      <c r="L81" s="378"/>
      <c r="M81" s="252"/>
      <c r="N81" s="465"/>
      <c r="O81" s="465"/>
      <c r="P81" s="487"/>
      <c r="Q81" s="487"/>
      <c r="R81" s="487"/>
      <c r="S81" s="487"/>
      <c r="T81" s="487"/>
      <c r="U81" s="467"/>
      <c r="V81" s="467"/>
      <c r="W81" s="468"/>
      <c r="X81" s="252"/>
    </row>
    <row r="82" spans="1:25" s="459" customFormat="1" x14ac:dyDescent="0.25">
      <c r="A82" s="252"/>
      <c r="B82" s="252"/>
      <c r="C82" s="252"/>
      <c r="D82" s="252"/>
      <c r="E82" s="252"/>
      <c r="F82" s="252"/>
      <c r="G82" s="252"/>
      <c r="H82" s="252"/>
      <c r="I82" s="252"/>
      <c r="J82" s="463"/>
      <c r="K82" s="469"/>
      <c r="L82" s="378"/>
      <c r="M82" s="252"/>
      <c r="N82" s="465"/>
      <c r="O82" s="465"/>
      <c r="P82" s="487"/>
      <c r="Q82" s="487"/>
      <c r="R82" s="487"/>
      <c r="S82" s="487"/>
      <c r="T82" s="487"/>
      <c r="U82" s="467"/>
      <c r="V82" s="467"/>
      <c r="W82" s="468"/>
      <c r="X82" s="252"/>
    </row>
    <row r="83" spans="1:25" s="459" customFormat="1" x14ac:dyDescent="0.25">
      <c r="A83" s="252"/>
      <c r="B83" s="252"/>
      <c r="C83" s="252"/>
      <c r="D83" s="252"/>
      <c r="E83" s="252"/>
      <c r="F83" s="252"/>
      <c r="G83" s="252"/>
      <c r="H83" s="252"/>
      <c r="I83" s="252"/>
      <c r="J83" s="463"/>
      <c r="K83" s="469"/>
      <c r="L83" s="378"/>
      <c r="M83" s="252"/>
      <c r="N83" s="465"/>
      <c r="O83" s="465"/>
      <c r="P83" s="487"/>
      <c r="Q83" s="487"/>
      <c r="R83" s="487"/>
      <c r="S83" s="487"/>
      <c r="T83" s="487"/>
      <c r="U83" s="467"/>
      <c r="V83" s="467"/>
      <c r="W83" s="468"/>
      <c r="X83" s="252"/>
    </row>
    <row r="84" spans="1:25" s="459" customFormat="1" x14ac:dyDescent="0.25">
      <c r="A84" s="252"/>
      <c r="B84" s="252"/>
      <c r="C84" s="252"/>
      <c r="D84" s="252"/>
      <c r="E84" s="252"/>
      <c r="F84" s="252"/>
      <c r="G84" s="252"/>
      <c r="H84" s="252"/>
      <c r="I84" s="252"/>
      <c r="J84" s="463"/>
      <c r="K84" s="469"/>
      <c r="L84" s="378"/>
      <c r="M84" s="252"/>
      <c r="N84" s="465"/>
      <c r="O84" s="465"/>
      <c r="P84" s="487"/>
      <c r="Q84" s="487"/>
      <c r="R84" s="487"/>
      <c r="S84" s="487"/>
      <c r="T84" s="487"/>
      <c r="U84" s="467"/>
      <c r="V84" s="467"/>
      <c r="W84" s="468"/>
      <c r="X84" s="252"/>
    </row>
    <row r="85" spans="1:25" s="459" customFormat="1" x14ac:dyDescent="0.25">
      <c r="A85" s="252"/>
      <c r="B85" s="252"/>
      <c r="C85" s="252"/>
      <c r="D85" s="252"/>
      <c r="E85" s="252"/>
      <c r="F85" s="252"/>
      <c r="G85" s="252"/>
      <c r="H85" s="252"/>
      <c r="I85" s="252"/>
      <c r="J85" s="463"/>
      <c r="K85" s="469"/>
      <c r="L85" s="378"/>
      <c r="M85" s="252"/>
      <c r="N85" s="465"/>
      <c r="O85" s="465"/>
      <c r="P85" s="487"/>
      <c r="Q85" s="487"/>
      <c r="R85" s="487"/>
      <c r="S85" s="487"/>
      <c r="T85" s="487"/>
      <c r="U85" s="467"/>
      <c r="V85" s="467"/>
      <c r="W85" s="468"/>
      <c r="X85" s="252"/>
    </row>
    <row r="86" spans="1:25" s="459" customFormat="1" x14ac:dyDescent="0.25">
      <c r="A86" s="252"/>
      <c r="B86" s="252"/>
      <c r="C86" s="252"/>
      <c r="D86" s="252"/>
      <c r="E86" s="252"/>
      <c r="F86" s="252"/>
      <c r="G86" s="252"/>
      <c r="H86" s="252"/>
      <c r="I86" s="252"/>
      <c r="J86" s="463"/>
      <c r="K86" s="469"/>
      <c r="L86" s="378"/>
      <c r="M86" s="252"/>
      <c r="N86" s="465"/>
      <c r="O86" s="465"/>
      <c r="P86" s="487"/>
      <c r="Q86" s="487"/>
      <c r="R86" s="487"/>
      <c r="S86" s="487"/>
      <c r="T86" s="487"/>
      <c r="U86" s="467"/>
      <c r="V86" s="467"/>
      <c r="W86" s="468"/>
      <c r="X86" s="252"/>
    </row>
    <row r="87" spans="1:25" s="459" customFormat="1" x14ac:dyDescent="0.25">
      <c r="A87" s="252"/>
      <c r="B87" s="252"/>
      <c r="C87" s="252"/>
      <c r="D87" s="252"/>
      <c r="E87" s="252"/>
      <c r="F87" s="252"/>
      <c r="G87" s="252"/>
      <c r="H87" s="252"/>
      <c r="I87" s="252"/>
      <c r="J87" s="463"/>
      <c r="K87" s="469"/>
      <c r="L87" s="378"/>
      <c r="M87" s="252"/>
      <c r="N87" s="465"/>
      <c r="O87" s="465"/>
      <c r="P87" s="487"/>
      <c r="Q87" s="487"/>
      <c r="R87" s="487"/>
      <c r="S87" s="487"/>
      <c r="T87" s="487"/>
      <c r="U87" s="467"/>
      <c r="V87" s="467"/>
      <c r="W87" s="468"/>
      <c r="X87" s="252"/>
    </row>
    <row r="88" spans="1:25" s="459" customFormat="1" x14ac:dyDescent="0.25">
      <c r="A88" s="252"/>
      <c r="B88" s="252"/>
      <c r="C88" s="252"/>
      <c r="D88" s="252"/>
      <c r="E88" s="252"/>
      <c r="F88" s="252"/>
      <c r="G88" s="252"/>
      <c r="H88" s="252"/>
      <c r="I88" s="252"/>
      <c r="J88" s="463"/>
      <c r="K88" s="469"/>
      <c r="L88" s="378"/>
      <c r="M88" s="252"/>
      <c r="N88" s="465"/>
      <c r="O88" s="465"/>
      <c r="P88" s="487"/>
      <c r="Q88" s="487"/>
      <c r="R88" s="487"/>
      <c r="S88" s="487"/>
      <c r="T88" s="487"/>
      <c r="U88" s="467"/>
      <c r="V88" s="467"/>
      <c r="W88" s="468"/>
      <c r="X88" s="252"/>
    </row>
    <row r="89" spans="1:25" s="459" customFormat="1" x14ac:dyDescent="0.25">
      <c r="A89" s="252"/>
      <c r="B89" s="252"/>
      <c r="C89" s="252"/>
      <c r="D89" s="252"/>
      <c r="E89" s="252"/>
      <c r="F89" s="252"/>
      <c r="G89" s="252"/>
      <c r="H89" s="252"/>
      <c r="I89" s="252"/>
      <c r="J89" s="463"/>
      <c r="K89" s="469"/>
      <c r="L89" s="378"/>
      <c r="M89" s="252"/>
      <c r="N89" s="465"/>
      <c r="O89" s="465"/>
      <c r="P89" s="487"/>
      <c r="Q89" s="487"/>
      <c r="R89" s="487"/>
      <c r="S89" s="487"/>
      <c r="T89" s="487"/>
      <c r="U89" s="467"/>
      <c r="V89" s="467"/>
      <c r="W89" s="468"/>
      <c r="X89" s="252"/>
    </row>
    <row r="90" spans="1:25" s="459" customFormat="1" x14ac:dyDescent="0.25">
      <c r="A90" s="252"/>
      <c r="B90" s="252"/>
      <c r="C90" s="252"/>
      <c r="D90" s="252"/>
      <c r="E90" s="252"/>
      <c r="F90" s="252"/>
      <c r="G90" s="252"/>
      <c r="H90" s="252"/>
      <c r="I90" s="252"/>
      <c r="J90" s="463"/>
      <c r="K90" s="469"/>
      <c r="L90" s="378"/>
      <c r="M90" s="252"/>
      <c r="N90" s="465"/>
      <c r="O90" s="465"/>
      <c r="P90" s="487"/>
      <c r="Q90" s="487"/>
      <c r="R90" s="487"/>
      <c r="S90" s="487"/>
      <c r="T90" s="487"/>
      <c r="U90" s="467"/>
      <c r="V90" s="467"/>
      <c r="W90" s="468"/>
      <c r="X90" s="252"/>
    </row>
    <row r="91" spans="1:25" s="459" customFormat="1" x14ac:dyDescent="0.25">
      <c r="A91" s="252"/>
      <c r="B91" s="252"/>
      <c r="C91" s="252"/>
      <c r="D91" s="252"/>
      <c r="E91" s="252"/>
      <c r="F91" s="252"/>
      <c r="G91" s="252"/>
      <c r="H91" s="252"/>
      <c r="I91" s="252"/>
      <c r="J91" s="463"/>
      <c r="K91" s="469"/>
      <c r="L91" s="378"/>
      <c r="M91" s="252"/>
      <c r="N91" s="465"/>
      <c r="O91" s="465"/>
      <c r="P91" s="487"/>
      <c r="Q91" s="487"/>
      <c r="R91" s="487"/>
      <c r="S91" s="487"/>
      <c r="T91" s="487"/>
      <c r="U91" s="467"/>
      <c r="V91" s="467"/>
      <c r="W91" s="468"/>
      <c r="X91" s="252"/>
    </row>
    <row r="92" spans="1:25" s="272" customFormat="1" x14ac:dyDescent="0.2">
      <c r="A92" s="252"/>
      <c r="B92" s="252"/>
      <c r="C92" s="252"/>
      <c r="D92" s="252"/>
      <c r="E92" s="252"/>
      <c r="F92" s="252"/>
      <c r="G92" s="252"/>
      <c r="H92" s="252"/>
      <c r="I92" s="252"/>
      <c r="J92" s="463"/>
      <c r="K92" s="469"/>
      <c r="L92" s="378"/>
      <c r="M92" s="252"/>
      <c r="N92" s="465"/>
      <c r="O92" s="465"/>
      <c r="P92" s="487"/>
      <c r="Q92" s="487"/>
      <c r="R92" s="487"/>
      <c r="S92" s="487"/>
      <c r="T92" s="487"/>
      <c r="U92" s="467"/>
      <c r="V92" s="467"/>
      <c r="W92" s="468"/>
      <c r="X92" s="252"/>
      <c r="Y92" s="459"/>
    </row>
    <row r="93" spans="1:25" s="272" customFormat="1" x14ac:dyDescent="0.2">
      <c r="A93" s="252"/>
      <c r="B93" s="252"/>
      <c r="C93" s="252"/>
      <c r="D93" s="252"/>
      <c r="E93" s="252"/>
      <c r="F93" s="252"/>
      <c r="G93" s="252"/>
      <c r="H93" s="252"/>
      <c r="I93" s="252"/>
      <c r="J93" s="463"/>
      <c r="K93" s="469"/>
      <c r="L93" s="378"/>
      <c r="M93" s="252"/>
      <c r="N93" s="465"/>
      <c r="O93" s="465"/>
      <c r="P93" s="487"/>
      <c r="Q93" s="487"/>
      <c r="R93" s="487"/>
      <c r="S93" s="487"/>
      <c r="T93" s="487"/>
      <c r="U93" s="467"/>
      <c r="V93" s="467"/>
      <c r="W93" s="468"/>
      <c r="X93" s="252"/>
      <c r="Y93" s="459"/>
    </row>
    <row r="94" spans="1:25" s="272" customFormat="1" x14ac:dyDescent="0.2">
      <c r="A94" s="252"/>
      <c r="B94" s="252"/>
      <c r="C94" s="252"/>
      <c r="D94" s="252"/>
      <c r="E94" s="252"/>
      <c r="F94" s="252"/>
      <c r="G94" s="252"/>
      <c r="H94" s="252"/>
      <c r="I94" s="252"/>
      <c r="J94" s="463"/>
      <c r="K94" s="469"/>
      <c r="L94" s="378"/>
      <c r="M94" s="252"/>
      <c r="N94" s="465"/>
      <c r="O94" s="465"/>
      <c r="P94" s="487"/>
      <c r="Q94" s="487"/>
      <c r="R94" s="487"/>
      <c r="S94" s="487"/>
      <c r="T94" s="487"/>
      <c r="U94" s="467"/>
      <c r="V94" s="467"/>
      <c r="W94" s="468"/>
      <c r="X94" s="252"/>
      <c r="Y94" s="459"/>
    </row>
    <row r="95" spans="1:25" s="272" customFormat="1" x14ac:dyDescent="0.2">
      <c r="A95" s="252"/>
      <c r="B95" s="252"/>
      <c r="C95" s="252"/>
      <c r="D95" s="252"/>
      <c r="E95" s="252"/>
      <c r="F95" s="252"/>
      <c r="G95" s="252"/>
      <c r="H95" s="252"/>
      <c r="I95" s="252"/>
      <c r="J95" s="463"/>
      <c r="K95" s="469"/>
      <c r="L95" s="378"/>
      <c r="M95" s="252"/>
      <c r="N95" s="465"/>
      <c r="O95" s="465"/>
      <c r="P95" s="487"/>
      <c r="Q95" s="487"/>
      <c r="R95" s="487"/>
      <c r="S95" s="487"/>
      <c r="T95" s="487"/>
      <c r="U95" s="467"/>
      <c r="V95" s="467"/>
      <c r="W95" s="468"/>
      <c r="X95" s="252"/>
      <c r="Y95" s="459"/>
    </row>
    <row r="96" spans="1:25" s="272" customFormat="1" x14ac:dyDescent="0.2">
      <c r="A96" s="252"/>
      <c r="B96" s="252"/>
      <c r="C96" s="252"/>
      <c r="D96" s="252"/>
      <c r="E96" s="252"/>
      <c r="F96" s="252"/>
      <c r="G96" s="252"/>
      <c r="H96" s="252"/>
      <c r="I96" s="252"/>
      <c r="J96" s="463"/>
      <c r="K96" s="469"/>
      <c r="L96" s="378"/>
      <c r="M96" s="252"/>
      <c r="N96" s="465"/>
      <c r="O96" s="465"/>
      <c r="P96" s="487"/>
      <c r="Q96" s="487"/>
      <c r="R96" s="487"/>
      <c r="S96" s="487"/>
      <c r="T96" s="487"/>
      <c r="U96" s="467"/>
      <c r="V96" s="467"/>
      <c r="W96" s="468"/>
      <c r="X96" s="252"/>
      <c r="Y96" s="459"/>
    </row>
    <row r="97" spans="1:25" s="272" customFormat="1" x14ac:dyDescent="0.2">
      <c r="A97" s="252"/>
      <c r="B97" s="252"/>
      <c r="C97" s="252"/>
      <c r="D97" s="252"/>
      <c r="E97" s="252"/>
      <c r="F97" s="252"/>
      <c r="G97" s="252"/>
      <c r="H97" s="252"/>
      <c r="I97" s="252"/>
      <c r="J97" s="463"/>
      <c r="K97" s="469"/>
      <c r="L97" s="378"/>
      <c r="M97" s="252"/>
      <c r="N97" s="465"/>
      <c r="O97" s="465"/>
      <c r="P97" s="487"/>
      <c r="Q97" s="487"/>
      <c r="R97" s="487"/>
      <c r="S97" s="487"/>
      <c r="T97" s="487"/>
      <c r="U97" s="467"/>
      <c r="V97" s="467"/>
      <c r="W97" s="468"/>
      <c r="X97" s="252"/>
      <c r="Y97" s="459"/>
    </row>
    <row r="98" spans="1:25" s="272" customFormat="1" x14ac:dyDescent="0.2">
      <c r="A98" s="252"/>
      <c r="B98" s="252"/>
      <c r="C98" s="252"/>
      <c r="D98" s="252"/>
      <c r="E98" s="252"/>
      <c r="F98" s="252"/>
      <c r="G98" s="252"/>
      <c r="H98" s="252"/>
      <c r="I98" s="252"/>
      <c r="J98" s="463"/>
      <c r="K98" s="469"/>
      <c r="L98" s="378"/>
      <c r="M98" s="252"/>
      <c r="N98" s="465"/>
      <c r="O98" s="465"/>
      <c r="P98" s="487"/>
      <c r="Q98" s="487"/>
      <c r="R98" s="487"/>
      <c r="S98" s="487"/>
      <c r="T98" s="487"/>
      <c r="U98" s="467"/>
      <c r="V98" s="467"/>
      <c r="W98" s="468"/>
      <c r="X98" s="252"/>
      <c r="Y98" s="459"/>
    </row>
    <row r="99" spans="1:25" s="272" customFormat="1" x14ac:dyDescent="0.2">
      <c r="A99" s="252"/>
      <c r="B99" s="252"/>
      <c r="C99" s="252"/>
      <c r="D99" s="252"/>
      <c r="E99" s="252"/>
      <c r="F99" s="252"/>
      <c r="G99" s="252"/>
      <c r="H99" s="252"/>
      <c r="I99" s="252"/>
      <c r="J99" s="463"/>
      <c r="K99" s="469"/>
      <c r="L99" s="378"/>
      <c r="M99" s="252"/>
      <c r="N99" s="465"/>
      <c r="O99" s="465"/>
      <c r="P99" s="487"/>
      <c r="Q99" s="487"/>
      <c r="R99" s="487"/>
      <c r="S99" s="487"/>
      <c r="T99" s="487"/>
      <c r="U99" s="467"/>
      <c r="V99" s="467"/>
      <c r="W99" s="468"/>
      <c r="X99" s="252"/>
      <c r="Y99" s="459"/>
    </row>
    <row r="100" spans="1:25" s="272" customFormat="1" x14ac:dyDescent="0.2">
      <c r="A100" s="252"/>
      <c r="B100" s="252"/>
      <c r="C100" s="252"/>
      <c r="D100" s="252"/>
      <c r="E100" s="252"/>
      <c r="F100" s="252"/>
      <c r="G100" s="252"/>
      <c r="H100" s="252"/>
      <c r="I100" s="252"/>
      <c r="J100" s="463"/>
      <c r="K100" s="469"/>
      <c r="L100" s="378"/>
      <c r="M100" s="252"/>
      <c r="N100" s="465"/>
      <c r="O100" s="465"/>
      <c r="P100" s="487"/>
      <c r="Q100" s="487"/>
      <c r="R100" s="487"/>
      <c r="S100" s="487"/>
      <c r="T100" s="487"/>
      <c r="U100" s="467"/>
      <c r="V100" s="467"/>
      <c r="W100" s="468"/>
      <c r="X100" s="252"/>
      <c r="Y100" s="459"/>
    </row>
  </sheetData>
  <sheetProtection algorithmName="SHA-512" hashValue="2y2aAtKbrF5Qw9OTc9lVHyKg0Io4KbVJekF2TEXD+FkS9zbb8zccT8TVmNNigItfX3wr/yEh/1k/g3uQLp6EwQ==" saltValue="CnoEjfeNG18OwvapuEplpg==" spinCount="100000" sheet="1" objects="1" scenarios="1" formatRows="0" selectLockedCells="1" autoFilter="0"/>
  <mergeCells count="1">
    <mergeCell ref="O10:P10"/>
  </mergeCells>
  <conditionalFormatting sqref="J45:K47">
    <cfRule type="expression" dxfId="1000" priority="1" stopIfTrue="1">
      <formula>AND( $A45=1, $C45="T" )</formula>
    </cfRule>
  </conditionalFormatting>
  <conditionalFormatting sqref="J14:M28">
    <cfRule type="expression" dxfId="999" priority="76" stopIfTrue="1">
      <formula>AND( $A14=4, $C14="ü" )</formula>
    </cfRule>
    <cfRule type="expression" dxfId="998" priority="75" stopIfTrue="1">
      <formula>AND( $A14=1, $C14="T" )</formula>
    </cfRule>
  </conditionalFormatting>
  <conditionalFormatting sqref="J33:M37 J41:M44 J45:J50 J51:W61">
    <cfRule type="expression" dxfId="997" priority="240" stopIfTrue="1">
      <formula>AND( $A33=4, $C33="ü" )</formula>
    </cfRule>
  </conditionalFormatting>
  <conditionalFormatting sqref="J33:M37 J41:M44">
    <cfRule type="expression" dxfId="996" priority="239" stopIfTrue="1">
      <formula>AND( $A33=1, $C33="T" )</formula>
    </cfRule>
  </conditionalFormatting>
  <conditionalFormatting sqref="J29:N32">
    <cfRule type="expression" dxfId="995" priority="49" stopIfTrue="1">
      <formula>AND( $A29=1, $C29="T" )</formula>
    </cfRule>
    <cfRule type="expression" dxfId="994" priority="50" stopIfTrue="1">
      <formula>AND( $A29=4, $C29="ü" )</formula>
    </cfRule>
  </conditionalFormatting>
  <conditionalFormatting sqref="J38:N40">
    <cfRule type="expression" dxfId="993" priority="34" stopIfTrue="1">
      <formula>AND( $A38=4, $C38="ü" )</formula>
    </cfRule>
    <cfRule type="expression" dxfId="992" priority="33" stopIfTrue="1">
      <formula>AND( $A38=1, $C38="T" )</formula>
    </cfRule>
  </conditionalFormatting>
  <conditionalFormatting sqref="J48:W61">
    <cfRule type="expression" dxfId="991" priority="107" stopIfTrue="1">
      <formula>AND( $A48=1, $C48="T" )</formula>
    </cfRule>
  </conditionalFormatting>
  <conditionalFormatting sqref="K45:K47">
    <cfRule type="expression" dxfId="990" priority="2" stopIfTrue="1">
      <formula>AND( $A45=4, $C45="ü" )</formula>
    </cfRule>
    <cfRule type="expression" dxfId="989" priority="3" stopIfTrue="1">
      <formula>AND( $A45=3, $C45="ü" )</formula>
    </cfRule>
    <cfRule type="expression" dxfId="988" priority="4" stopIfTrue="1">
      <formula>AND( $A45=2, $C45="Ü" )</formula>
    </cfRule>
  </conditionalFormatting>
  <conditionalFormatting sqref="K14:M28">
    <cfRule type="expression" dxfId="987" priority="78" stopIfTrue="1">
      <formula>AND( $A14=2, $C14="Ü" )</formula>
    </cfRule>
    <cfRule type="expression" dxfId="986" priority="77" stopIfTrue="1">
      <formula>AND( $A14=3, $C14="ü" )</formula>
    </cfRule>
  </conditionalFormatting>
  <conditionalFormatting sqref="K29:M32">
    <cfRule type="expression" dxfId="985" priority="52" stopIfTrue="1">
      <formula>AND( $A29=2, $C29="Ü" )</formula>
    </cfRule>
    <cfRule type="expression" dxfId="984" priority="51" stopIfTrue="1">
      <formula>AND( $A29=3, $C29="ü" )</formula>
    </cfRule>
  </conditionalFormatting>
  <conditionalFormatting sqref="K33:M37 K41:M44 L45:M47 K51:M51">
    <cfRule type="expression" dxfId="983" priority="246" stopIfTrue="1">
      <formula>AND( $A33=2, $C33="Ü" )</formula>
    </cfRule>
  </conditionalFormatting>
  <conditionalFormatting sqref="K38:M40">
    <cfRule type="expression" dxfId="982" priority="36" stopIfTrue="1">
      <formula>AND( $A38=2, $C38="Ü" )</formula>
    </cfRule>
    <cfRule type="expression" dxfId="981" priority="35" stopIfTrue="1">
      <formula>AND( $A38=3, $C38="ü" )</formula>
    </cfRule>
  </conditionalFormatting>
  <conditionalFormatting sqref="K41:M44 K33:M37 K51:M51 L45:M47">
    <cfRule type="expression" dxfId="980" priority="245" stopIfTrue="1">
      <formula>AND( $A33=3, $C33="ü" )</formula>
    </cfRule>
  </conditionalFormatting>
  <conditionalFormatting sqref="K42:M42">
    <cfRule type="expression" dxfId="979" priority="244" stopIfTrue="1">
      <formula>AND( $A42=2, $C42="Ü" )</formula>
    </cfRule>
    <cfRule type="expression" dxfId="978" priority="243" stopIfTrue="1">
      <formula>AND( $A42=3, $C42="ü" )</formula>
    </cfRule>
    <cfRule type="expression" dxfId="977" priority="242" stopIfTrue="1">
      <formula>AND( $A42=4, $C42="ü" )</formula>
    </cfRule>
    <cfRule type="expression" dxfId="976" priority="241" stopIfTrue="1">
      <formula>AND( $A42=1, $C42="T" )</formula>
    </cfRule>
  </conditionalFormatting>
  <conditionalFormatting sqref="K48:M48">
    <cfRule type="expression" dxfId="975" priority="110" stopIfTrue="1">
      <formula>AND( $A48=2, $C48="Ü" )</formula>
    </cfRule>
    <cfRule type="expression" dxfId="974" priority="109" stopIfTrue="1">
      <formula>AND( $A48=3, $C48="ü" )</formula>
    </cfRule>
  </conditionalFormatting>
  <conditionalFormatting sqref="K49:S50">
    <cfRule type="expression" dxfId="973" priority="115" stopIfTrue="1">
      <formula>AND( $A49=3, $C49="ü" )</formula>
    </cfRule>
    <cfRule type="expression" dxfId="972" priority="112" stopIfTrue="1">
      <formula>AND( $A49=4, $C49="ü" )</formula>
    </cfRule>
  </conditionalFormatting>
  <conditionalFormatting sqref="K48:W48">
    <cfRule type="expression" dxfId="971" priority="108" stopIfTrue="1">
      <formula>AND( $A48=4, $C48="ü" )</formula>
    </cfRule>
  </conditionalFormatting>
  <conditionalFormatting sqref="K49:W50">
    <cfRule type="expression" dxfId="970" priority="116" stopIfTrue="1">
      <formula>AND( $A49=2, $C49="Ü" )</formula>
    </cfRule>
  </conditionalFormatting>
  <conditionalFormatting sqref="L45:M45">
    <cfRule type="expression" dxfId="969" priority="7" stopIfTrue="1">
      <formula>AND( $A45=3, $C45="ü" )</formula>
    </cfRule>
    <cfRule type="expression" dxfId="968" priority="8" stopIfTrue="1">
      <formula>AND( $A45=2, $C45="Ü" )</formula>
    </cfRule>
    <cfRule type="expression" dxfId="967" priority="6" stopIfTrue="1">
      <formula>AND( $A45=4, $C45="ü" )</formula>
    </cfRule>
    <cfRule type="expression" dxfId="966" priority="5" stopIfTrue="1">
      <formula>AND( $A45=1, $C45="T" )</formula>
    </cfRule>
  </conditionalFormatting>
  <conditionalFormatting sqref="L45:N47 T45:W47">
    <cfRule type="expression" dxfId="965" priority="79" stopIfTrue="1">
      <formula>AND( $A45=1, $C45="T" )</formula>
    </cfRule>
  </conditionalFormatting>
  <conditionalFormatting sqref="L45:N47">
    <cfRule type="expression" dxfId="964" priority="80" stopIfTrue="1">
      <formula>AND( $A45=4, $C45="ü" )</formula>
    </cfRule>
  </conditionalFormatting>
  <conditionalFormatting sqref="N20:P22">
    <cfRule type="expression" dxfId="963" priority="73" stopIfTrue="1">
      <formula>AND( $A20=1, $C20="T" )</formula>
    </cfRule>
    <cfRule type="expression" dxfId="962" priority="74" stopIfTrue="1">
      <formula>AND( $A20=4, $C20="ü" )</formula>
    </cfRule>
  </conditionalFormatting>
  <conditionalFormatting sqref="N14:Q15 N16:P18 N24:Q24 N33:Q34 N41:Q41">
    <cfRule type="expression" dxfId="961" priority="248" stopIfTrue="1">
      <formula>AND( $A14=4, $C14="ü" )</formula>
    </cfRule>
  </conditionalFormatting>
  <conditionalFormatting sqref="N14:Q15 N16:P23 N24:Q24 N25:P32 N33:Q34 N35:P40 N41:Q41 N42:P47 N48:W48 N51:Q51 J52:Q61 J14:J51 R51:W61">
    <cfRule type="expression" dxfId="960" priority="257" stopIfTrue="1">
      <formula>AND( $A14=3, $C14="ü" )</formula>
    </cfRule>
  </conditionalFormatting>
  <conditionalFormatting sqref="N19:Q19">
    <cfRule type="expression" dxfId="959" priority="224" stopIfTrue="1">
      <formula>AND( $A19=4, $C19="ü" )</formula>
    </cfRule>
  </conditionalFormatting>
  <conditionalFormatting sqref="N23:Q23">
    <cfRule type="expression" dxfId="958" priority="63" stopIfTrue="1">
      <formula>AND( $A23=4, $C23="ü" )</formula>
    </cfRule>
  </conditionalFormatting>
  <conditionalFormatting sqref="N25:Q28">
    <cfRule type="expression" dxfId="957" priority="216" stopIfTrue="1">
      <formula>AND( $A25=4, $C25="ü" )</formula>
    </cfRule>
  </conditionalFormatting>
  <conditionalFormatting sqref="N35:Q37">
    <cfRule type="expression" dxfId="956" priority="208" stopIfTrue="1">
      <formula>AND( $A35=4, $C35="ü" )</formula>
    </cfRule>
  </conditionalFormatting>
  <conditionalFormatting sqref="N42:Q44">
    <cfRule type="expression" dxfId="955" priority="200" stopIfTrue="1">
      <formula>AND( $A42=4, $C42="ü" )</formula>
    </cfRule>
  </conditionalFormatting>
  <conditionalFormatting sqref="N23:S23">
    <cfRule type="expression" dxfId="954" priority="55" stopIfTrue="1">
      <formula>AND( $A23=1, $C23="T" )</formula>
    </cfRule>
  </conditionalFormatting>
  <conditionalFormatting sqref="N25:V27">
    <cfRule type="expression" dxfId="953" priority="185" stopIfTrue="1">
      <formula>AND( $A25=1, $C25="T" )</formula>
    </cfRule>
  </conditionalFormatting>
  <conditionalFormatting sqref="N28:V28">
    <cfRule type="expression" dxfId="952" priority="179" stopIfTrue="1">
      <formula>AND( $A28=1, $C28="T" )</formula>
    </cfRule>
  </conditionalFormatting>
  <conditionalFormatting sqref="N35:V36">
    <cfRule type="expression" dxfId="951" priority="173" stopIfTrue="1">
      <formula>AND( $A35=1, $C35="T" )</formula>
    </cfRule>
  </conditionalFormatting>
  <conditionalFormatting sqref="N37:V37">
    <cfRule type="expression" dxfId="950" priority="167" stopIfTrue="1">
      <formula>AND( $A37=1, $C37="T" )</formula>
    </cfRule>
  </conditionalFormatting>
  <conditionalFormatting sqref="N42:V43">
    <cfRule type="expression" dxfId="949" priority="161" stopIfTrue="1">
      <formula>AND( $A42=1, $C42="T" )</formula>
    </cfRule>
  </conditionalFormatting>
  <conditionalFormatting sqref="N44:V44">
    <cfRule type="expression" dxfId="948" priority="155" stopIfTrue="1">
      <formula>AND( $A44=1, $C44="T" )</formula>
    </cfRule>
  </conditionalFormatting>
  <conditionalFormatting sqref="N14:W15 J14:J51 N16:P23 N24:W24 N25:P32 N33:W34 N35:P40 N41:W41 N42:P47 N48:W48 N51:W51 J52:W61 T20:W23 T29:W32 T38:W40 T45:W47">
    <cfRule type="expression" dxfId="947" priority="258" stopIfTrue="1">
      <formula>AND( $A14=2, $C14="Ü" )</formula>
    </cfRule>
  </conditionalFormatting>
  <conditionalFormatting sqref="N14:W15 N16:P18 N24:W24 N33:W34 N41:W41">
    <cfRule type="expression" dxfId="946" priority="247" stopIfTrue="1">
      <formula>AND( $A14=1, $C14="T" )</formula>
    </cfRule>
  </conditionalFormatting>
  <conditionalFormatting sqref="N19:W19">
    <cfRule type="expression" dxfId="945" priority="145" stopIfTrue="1">
      <formula>AND( $A19=1, $C19="T" )</formula>
    </cfRule>
  </conditionalFormatting>
  <conditionalFormatting sqref="O14:O48 O51:O61">
    <cfRule type="expression" dxfId="944" priority="256" stopIfTrue="1">
      <formula>AND($O14&lt;&gt;"",$P14&lt;&gt;"")</formula>
    </cfRule>
  </conditionalFormatting>
  <conditionalFormatting sqref="O49:O50">
    <cfRule type="expression" dxfId="943" priority="114" stopIfTrue="1">
      <formula>AND($O49&lt;&gt;"",$P49&lt;&gt;"")</formula>
    </cfRule>
  </conditionalFormatting>
  <conditionalFormatting sqref="O29:Q32">
    <cfRule type="expression" dxfId="942" priority="47" stopIfTrue="1">
      <formula>AND( $A29=4, $C29="ü" )</formula>
    </cfRule>
  </conditionalFormatting>
  <conditionalFormatting sqref="O38:Q40">
    <cfRule type="expression" dxfId="941" priority="31" stopIfTrue="1">
      <formula>AND( $A38=4, $C38="ü" )</formula>
    </cfRule>
  </conditionalFormatting>
  <conditionalFormatting sqref="O45:Q47">
    <cfRule type="expression" dxfId="940" priority="19" stopIfTrue="1">
      <formula>AND( $A45=4, $C45="ü" )</formula>
    </cfRule>
  </conditionalFormatting>
  <conditionalFormatting sqref="O29:S31">
    <cfRule type="expression" dxfId="939" priority="43" stopIfTrue="1">
      <formula>AND( $A29=1, $C29="T" )</formula>
    </cfRule>
  </conditionalFormatting>
  <conditionalFormatting sqref="O32:S32">
    <cfRule type="expression" dxfId="938" priority="39" stopIfTrue="1">
      <formula>AND( $A32=1, $C32="T" )</formula>
    </cfRule>
  </conditionalFormatting>
  <conditionalFormatting sqref="O38:S39">
    <cfRule type="expression" dxfId="937" priority="27" stopIfTrue="1">
      <formula>AND( $A38=1, $C38="T" )</formula>
    </cfRule>
  </conditionalFormatting>
  <conditionalFormatting sqref="O40:S40">
    <cfRule type="expression" dxfId="936" priority="23" stopIfTrue="1">
      <formula>AND( $A40=1, $C40="T" )</formula>
    </cfRule>
  </conditionalFormatting>
  <conditionalFormatting sqref="O45:S46">
    <cfRule type="expression" dxfId="935" priority="15" stopIfTrue="1">
      <formula>AND( $A45=1, $C45="T" )</formula>
    </cfRule>
  </conditionalFormatting>
  <conditionalFormatting sqref="O47:S47">
    <cfRule type="expression" dxfId="934" priority="11" stopIfTrue="1">
      <formula>AND( $A47=1, $C47="T" )</formula>
    </cfRule>
  </conditionalFormatting>
  <conditionalFormatting sqref="P14:P48 P51:P61">
    <cfRule type="expression" dxfId="933" priority="255" stopIfTrue="1">
      <formula>$O14&lt;&gt;""</formula>
    </cfRule>
  </conditionalFormatting>
  <conditionalFormatting sqref="P49:P50">
    <cfRule type="expression" dxfId="932" priority="113" stopIfTrue="1">
      <formula>$O49&lt;&gt;""</formula>
    </cfRule>
  </conditionalFormatting>
  <conditionalFormatting sqref="Q16:Q18">
    <cfRule type="expression" dxfId="931" priority="231" stopIfTrue="1">
      <formula>AND( $A16=3, $C16="ü" )</formula>
    </cfRule>
    <cfRule type="expression" dxfId="930" priority="230" stopIfTrue="1">
      <formula>AND( $A16=4, $C16="ü" )</formula>
    </cfRule>
  </conditionalFormatting>
  <conditionalFormatting sqref="Q19">
    <cfRule type="expression" dxfId="929" priority="225" stopIfTrue="1">
      <formula>AND( $A19=3, $C19="ü" )</formula>
    </cfRule>
  </conditionalFormatting>
  <conditionalFormatting sqref="Q20:Q22">
    <cfRule type="expression" dxfId="928" priority="69" stopIfTrue="1">
      <formula>AND( $A20=3, $C20="ü" )</formula>
    </cfRule>
    <cfRule type="expression" dxfId="927" priority="68" stopIfTrue="1">
      <formula>AND( $A20=4, $C20="ü" )</formula>
    </cfRule>
  </conditionalFormatting>
  <conditionalFormatting sqref="Q23">
    <cfRule type="expression" dxfId="926" priority="64" stopIfTrue="1">
      <formula>AND( $A23=3, $C23="ü" )</formula>
    </cfRule>
  </conditionalFormatting>
  <conditionalFormatting sqref="Q25:Q32">
    <cfRule type="expression" dxfId="925" priority="217" stopIfTrue="1">
      <formula>AND( $A25=3, $C25="ü" )</formula>
    </cfRule>
  </conditionalFormatting>
  <conditionalFormatting sqref="Q35:Q40">
    <cfRule type="expression" dxfId="924" priority="209" stopIfTrue="1">
      <formula>AND( $A35=3, $C35="ü" )</formula>
    </cfRule>
  </conditionalFormatting>
  <conditionalFormatting sqref="Q42:Q47">
    <cfRule type="expression" dxfId="923" priority="201" stopIfTrue="1">
      <formula>AND( $A42=3, $C42="ü" )</formula>
    </cfRule>
  </conditionalFormatting>
  <conditionalFormatting sqref="Q19:R19">
    <cfRule type="expression" dxfId="922" priority="226" stopIfTrue="1">
      <formula>AND( $A19=2, $C19="Ü" )</formula>
    </cfRule>
  </conditionalFormatting>
  <conditionalFormatting sqref="Q23:R23">
    <cfRule type="expression" dxfId="921" priority="65" stopIfTrue="1">
      <formula>AND( $A23=2, $C23="Ü" )</formula>
    </cfRule>
  </conditionalFormatting>
  <conditionalFormatting sqref="Q25:R28">
    <cfRule type="expression" dxfId="920" priority="218" stopIfTrue="1">
      <formula>AND( $A25=2, $C25="Ü" )</formula>
    </cfRule>
  </conditionalFormatting>
  <conditionalFormatting sqref="Q29:R32">
    <cfRule type="expression" dxfId="919" priority="48" stopIfTrue="1">
      <formula>AND( $A29=2, $C29="Ü" )</formula>
    </cfRule>
  </conditionalFormatting>
  <conditionalFormatting sqref="Q35:R37">
    <cfRule type="expression" dxfId="918" priority="210" stopIfTrue="1">
      <formula>AND( $A35=2, $C35="Ü" )</formula>
    </cfRule>
  </conditionalFormatting>
  <conditionalFormatting sqref="Q38:R40">
    <cfRule type="expression" dxfId="917" priority="32" stopIfTrue="1">
      <formula>AND( $A38=2, $C38="Ü" )</formula>
    </cfRule>
  </conditionalFormatting>
  <conditionalFormatting sqref="Q42:R44">
    <cfRule type="expression" dxfId="916" priority="202" stopIfTrue="1">
      <formula>AND( $A42=2, $C42="Ü" )</formula>
    </cfRule>
  </conditionalFormatting>
  <conditionalFormatting sqref="Q45:R47">
    <cfRule type="expression" dxfId="915" priority="20" stopIfTrue="1">
      <formula>AND( $A45=2, $C45="Ü" )</formula>
    </cfRule>
  </conditionalFormatting>
  <conditionalFormatting sqref="Q16:S17 Q18:R18">
    <cfRule type="expression" dxfId="914" priority="232" stopIfTrue="1">
      <formula>AND( $A16=2, $C16="Ü" )</formula>
    </cfRule>
  </conditionalFormatting>
  <conditionalFormatting sqref="Q16:S17">
    <cfRule type="expression" dxfId="913" priority="229" stopIfTrue="1">
      <formula>AND( $A16=1, $C16="T" )</formula>
    </cfRule>
  </conditionalFormatting>
  <conditionalFormatting sqref="Q18:S18">
    <cfRule type="expression" dxfId="912" priority="195" stopIfTrue="1">
      <formula>AND( $A18=1, $C18="T" )</formula>
    </cfRule>
  </conditionalFormatting>
  <conditionalFormatting sqref="Q20:S21 Q22:R22">
    <cfRule type="expression" dxfId="911" priority="70" stopIfTrue="1">
      <formula>AND( $A20=2, $C20="Ü" )</formula>
    </cfRule>
  </conditionalFormatting>
  <conditionalFormatting sqref="Q20:S21">
    <cfRule type="expression" dxfId="910" priority="67" stopIfTrue="1">
      <formula>AND( $A20=1, $C20="T" )</formula>
    </cfRule>
  </conditionalFormatting>
  <conditionalFormatting sqref="Q22:S22">
    <cfRule type="expression" dxfId="909" priority="59" stopIfTrue="1">
      <formula>AND( $A22=1, $C22="T" )</formula>
    </cfRule>
  </conditionalFormatting>
  <conditionalFormatting sqref="R16:S17">
    <cfRule type="expression" dxfId="908" priority="233" stopIfTrue="1">
      <formula>AND( $A16=3, $C16="ü" )</formula>
    </cfRule>
    <cfRule type="expression" dxfId="907" priority="234" stopIfTrue="1">
      <formula>AND( $A16=4, $C16="ü" )</formula>
    </cfRule>
  </conditionalFormatting>
  <conditionalFormatting sqref="R20:S21">
    <cfRule type="expression" dxfId="906" priority="72" stopIfTrue="1">
      <formula>AND( $A20=4, $C20="ü" )</formula>
    </cfRule>
    <cfRule type="expression" dxfId="905" priority="71" stopIfTrue="1">
      <formula>AND( $A20=3, $C20="ü" )</formula>
    </cfRule>
  </conditionalFormatting>
  <conditionalFormatting sqref="R49:S50">
    <cfRule type="expression" dxfId="904" priority="118" stopIfTrue="1">
      <formula>AND( $A49=4, $C49="ü" )</formula>
    </cfRule>
    <cfRule type="expression" dxfId="903" priority="117" stopIfTrue="1">
      <formula>AND( $A49=3, $C49="ü" )</formula>
    </cfRule>
  </conditionalFormatting>
  <conditionalFormatting sqref="R14:W15 T16:V19 R18:R19 T20:W23 R22:R23 R24:W24 T25:V28 R25:R32 T29:W32 R33:W34 T35:V37 R35:R40 T38:W40 R41:W41 T42:V44 R42:R47 T45:W47 T49:W50">
    <cfRule type="expression" dxfId="902" priority="263" stopIfTrue="1">
      <formula>AND( $A14=4, $C14="ü" )</formula>
    </cfRule>
  </conditionalFormatting>
  <conditionalFormatting sqref="R14:W15 T16:V19 T20:W23 R24:W24 T25:V28 T29:W32 R33:W34 T35:V37 T38:W40 R41:W41 T42:V44 T45:W47 T49:W50 R18:R19 R25:R32 R35:R40 R42:R47 R22:R23">
    <cfRule type="expression" dxfId="901" priority="262" stopIfTrue="1">
      <formula>AND( $A14=3, $C14="ü" )</formula>
    </cfRule>
  </conditionalFormatting>
  <conditionalFormatting sqref="S16:S18">
    <cfRule type="expression" dxfId="900" priority="228" stopIfTrue="1">
      <formula>AND( $A16=3, $C16="ü" )</formula>
    </cfRule>
    <cfRule type="expression" dxfId="899" priority="198" stopIfTrue="1">
      <formula>AND( $A16=4, $C16="ü" )</formula>
    </cfRule>
  </conditionalFormatting>
  <conditionalFormatting sqref="S18">
    <cfRule type="expression" dxfId="898" priority="197" stopIfTrue="1">
      <formula>AND( $A18=3, $C18="ü" )</formula>
    </cfRule>
    <cfRule type="expression" dxfId="897" priority="196" stopIfTrue="1">
      <formula>AND( $A18=2, $C18="Ü" )</formula>
    </cfRule>
  </conditionalFormatting>
  <conditionalFormatting sqref="S19">
    <cfRule type="expression" dxfId="896" priority="193" stopIfTrue="1">
      <formula>AND( $A19=3, $C19="ü" )</formula>
    </cfRule>
    <cfRule type="expression" dxfId="895" priority="194" stopIfTrue="1">
      <formula>AND( $A19=4, $C19="ü" )</formula>
    </cfRule>
  </conditionalFormatting>
  <conditionalFormatting sqref="S19:S22">
    <cfRule type="expression" dxfId="894" priority="66" stopIfTrue="1">
      <formula>AND( $A19=3, $C19="ü" )</formula>
    </cfRule>
    <cfRule type="expression" dxfId="893" priority="62" stopIfTrue="1">
      <formula>AND( $A19=4, $C19="ü" )</formula>
    </cfRule>
  </conditionalFormatting>
  <conditionalFormatting sqref="S22">
    <cfRule type="expression" dxfId="892" priority="61" stopIfTrue="1">
      <formula>AND( $A22=3, $C22="ü" )</formula>
    </cfRule>
    <cfRule type="expression" dxfId="891" priority="60" stopIfTrue="1">
      <formula>AND( $A22=2, $C22="Ü" )</formula>
    </cfRule>
  </conditionalFormatting>
  <conditionalFormatting sqref="S23">
    <cfRule type="expression" dxfId="890" priority="57" stopIfTrue="1">
      <formula>AND( $A23=3, $C23="ü" )</formula>
    </cfRule>
    <cfRule type="expression" dxfId="889" priority="56" stopIfTrue="1">
      <formula>AND( $A23=2, $C23="Ü" )</formula>
    </cfRule>
    <cfRule type="expression" dxfId="888" priority="54" stopIfTrue="1">
      <formula>AND( $A23=3, $C23="ü" )</formula>
    </cfRule>
    <cfRule type="expression" dxfId="887" priority="53" stopIfTrue="1">
      <formula>AND( $A23=4, $C23="ü" )</formula>
    </cfRule>
    <cfRule type="expression" dxfId="886" priority="58" stopIfTrue="1">
      <formula>AND( $A23=4, $C23="ü" )</formula>
    </cfRule>
  </conditionalFormatting>
  <conditionalFormatting sqref="S25:S27">
    <cfRule type="expression" dxfId="885" priority="184" stopIfTrue="1">
      <formula>AND( $A25=3, $C25="ü" )</formula>
    </cfRule>
    <cfRule type="expression" dxfId="884" priority="187" stopIfTrue="1">
      <formula>AND( $A25=3, $C25="ü" )</formula>
    </cfRule>
    <cfRule type="expression" dxfId="883" priority="188" stopIfTrue="1">
      <formula>AND( $A25=4, $C25="ü" )</formula>
    </cfRule>
  </conditionalFormatting>
  <conditionalFormatting sqref="S25:S32">
    <cfRule type="expression" dxfId="882" priority="182" stopIfTrue="1">
      <formula>AND( $A25=4, $C25="ü" )</formula>
    </cfRule>
  </conditionalFormatting>
  <conditionalFormatting sqref="S28">
    <cfRule type="expression" dxfId="881" priority="178" stopIfTrue="1">
      <formula>AND( $A28=3, $C28="ü" )</formula>
    </cfRule>
    <cfRule type="expression" dxfId="880" priority="181" stopIfTrue="1">
      <formula>AND( $A28=3, $C28="ü" )</formula>
    </cfRule>
  </conditionalFormatting>
  <conditionalFormatting sqref="S28:S31">
    <cfRule type="expression" dxfId="879" priority="46" stopIfTrue="1">
      <formula>AND( $A28=4, $C28="ü" )</formula>
    </cfRule>
  </conditionalFormatting>
  <conditionalFormatting sqref="S29:S31">
    <cfRule type="expression" dxfId="878" priority="45" stopIfTrue="1">
      <formula>AND( $A29=3, $C29="ü" )</formula>
    </cfRule>
    <cfRule type="expression" dxfId="877" priority="44" stopIfTrue="1">
      <formula>AND( $A29=2, $C29="Ü" )</formula>
    </cfRule>
  </conditionalFormatting>
  <conditionalFormatting sqref="S29:S32">
    <cfRule type="expression" dxfId="876" priority="41" stopIfTrue="1">
      <formula>AND( $A29=3, $C29="ü" )</formula>
    </cfRule>
  </conditionalFormatting>
  <conditionalFormatting sqref="S32">
    <cfRule type="expression" dxfId="875" priority="40" stopIfTrue="1">
      <formula>AND( $A32=2, $C32="Ü" )</formula>
    </cfRule>
    <cfRule type="expression" dxfId="874" priority="38" stopIfTrue="1">
      <formula>AND( $A32=3, $C32="ü" )</formula>
    </cfRule>
    <cfRule type="expression" dxfId="873" priority="37" stopIfTrue="1">
      <formula>AND( $A32=4, $C32="ü" )</formula>
    </cfRule>
  </conditionalFormatting>
  <conditionalFormatting sqref="S35:S36">
    <cfRule type="expression" dxfId="872" priority="172" stopIfTrue="1">
      <formula>AND( $A35=3, $C35="ü" )</formula>
    </cfRule>
    <cfRule type="expression" dxfId="871" priority="175" stopIfTrue="1">
      <formula>AND( $A35=3, $C35="ü" )</formula>
    </cfRule>
    <cfRule type="expression" dxfId="870" priority="176" stopIfTrue="1">
      <formula>AND( $A35=4, $C35="ü" )</formula>
    </cfRule>
  </conditionalFormatting>
  <conditionalFormatting sqref="S35:S40">
    <cfRule type="expression" dxfId="869" priority="170" stopIfTrue="1">
      <formula>AND( $A35=4, $C35="ü" )</formula>
    </cfRule>
  </conditionalFormatting>
  <conditionalFormatting sqref="S37">
    <cfRule type="expression" dxfId="868" priority="166" stopIfTrue="1">
      <formula>AND( $A37=3, $C37="ü" )</formula>
    </cfRule>
    <cfRule type="expression" dxfId="867" priority="169" stopIfTrue="1">
      <formula>AND( $A37=3, $C37="ü" )</formula>
    </cfRule>
  </conditionalFormatting>
  <conditionalFormatting sqref="S37:S39">
    <cfRule type="expression" dxfId="866" priority="30" stopIfTrue="1">
      <formula>AND( $A37=4, $C37="ü" )</formula>
    </cfRule>
  </conditionalFormatting>
  <conditionalFormatting sqref="S38:S39">
    <cfRule type="expression" dxfId="865" priority="28" stopIfTrue="1">
      <formula>AND( $A38=2, $C38="Ü" )</formula>
    </cfRule>
    <cfRule type="expression" dxfId="864" priority="29" stopIfTrue="1">
      <formula>AND( $A38=3, $C38="ü" )</formula>
    </cfRule>
  </conditionalFormatting>
  <conditionalFormatting sqref="S38:S40">
    <cfRule type="expression" dxfId="863" priority="25" stopIfTrue="1">
      <formula>AND( $A38=3, $C38="ü" )</formula>
    </cfRule>
  </conditionalFormatting>
  <conditionalFormatting sqref="S40">
    <cfRule type="expression" dxfId="862" priority="24" stopIfTrue="1">
      <formula>AND( $A40=2, $C40="Ü" )</formula>
    </cfRule>
    <cfRule type="expression" dxfId="861" priority="22" stopIfTrue="1">
      <formula>AND( $A40=3, $C40="ü" )</formula>
    </cfRule>
    <cfRule type="expression" dxfId="860" priority="21" stopIfTrue="1">
      <formula>AND( $A40=4, $C40="ü" )</formula>
    </cfRule>
  </conditionalFormatting>
  <conditionalFormatting sqref="S42:S43">
    <cfRule type="expression" dxfId="859" priority="163" stopIfTrue="1">
      <formula>AND( $A42=3, $C42="ü" )</formula>
    </cfRule>
    <cfRule type="expression" dxfId="858" priority="164" stopIfTrue="1">
      <formula>AND( $A42=4, $C42="ü" )</formula>
    </cfRule>
    <cfRule type="expression" dxfId="857" priority="160" stopIfTrue="1">
      <formula>AND( $A42=3, $C42="ü" )</formula>
    </cfRule>
  </conditionalFormatting>
  <conditionalFormatting sqref="S42:S47">
    <cfRule type="expression" dxfId="856" priority="158" stopIfTrue="1">
      <formula>AND( $A42=4, $C42="ü" )</formula>
    </cfRule>
  </conditionalFormatting>
  <conditionalFormatting sqref="S44">
    <cfRule type="expression" dxfId="855" priority="154" stopIfTrue="1">
      <formula>AND( $A44=3, $C44="ü" )</formula>
    </cfRule>
    <cfRule type="expression" dxfId="854" priority="157" stopIfTrue="1">
      <formula>AND( $A44=3, $C44="ü" )</formula>
    </cfRule>
  </conditionalFormatting>
  <conditionalFormatting sqref="S44:S46">
    <cfRule type="expression" dxfId="853" priority="18" stopIfTrue="1">
      <formula>AND( $A44=4, $C44="ü" )</formula>
    </cfRule>
  </conditionalFormatting>
  <conditionalFormatting sqref="S45:S46">
    <cfRule type="expression" dxfId="852" priority="17" stopIfTrue="1">
      <formula>AND( $A45=3, $C45="ü" )</formula>
    </cfRule>
    <cfRule type="expression" dxfId="851" priority="16" stopIfTrue="1">
      <formula>AND( $A45=2, $C45="Ü" )</formula>
    </cfRule>
  </conditionalFormatting>
  <conditionalFormatting sqref="S45:S47">
    <cfRule type="expression" dxfId="850" priority="13" stopIfTrue="1">
      <formula>AND( $A45=3, $C45="ü" )</formula>
    </cfRule>
  </conditionalFormatting>
  <conditionalFormatting sqref="S47">
    <cfRule type="expression" dxfId="849" priority="12" stopIfTrue="1">
      <formula>AND( $A47=2, $C47="Ü" )</formula>
    </cfRule>
    <cfRule type="expression" dxfId="848" priority="10" stopIfTrue="1">
      <formula>AND( $A47=3, $C47="ü" )</formula>
    </cfRule>
    <cfRule type="expression" dxfId="847" priority="9" stopIfTrue="1">
      <formula>AND( $A47=4, $C47="ü" )</formula>
    </cfRule>
  </conditionalFormatting>
  <conditionalFormatting sqref="S25:V27">
    <cfRule type="expression" dxfId="846" priority="186" stopIfTrue="1">
      <formula>AND( $A25=2, $C25="Ü" )</formula>
    </cfRule>
  </conditionalFormatting>
  <conditionalFormatting sqref="S28:V28">
    <cfRule type="expression" dxfId="845" priority="180" stopIfTrue="1">
      <formula>AND( $A28=2, $C28="Ü" )</formula>
    </cfRule>
  </conditionalFormatting>
  <conditionalFormatting sqref="S35:V36">
    <cfRule type="expression" dxfId="844" priority="174" stopIfTrue="1">
      <formula>AND( $A35=2, $C35="Ü" )</formula>
    </cfRule>
  </conditionalFormatting>
  <conditionalFormatting sqref="S37:V37">
    <cfRule type="expression" dxfId="843" priority="168" stopIfTrue="1">
      <formula>AND( $A37=2, $C37="Ü" )</formula>
    </cfRule>
  </conditionalFormatting>
  <conditionalFormatting sqref="S42:V43">
    <cfRule type="expression" dxfId="842" priority="162" stopIfTrue="1">
      <formula>AND( $A42=2, $C42="Ü" )</formula>
    </cfRule>
  </conditionalFormatting>
  <conditionalFormatting sqref="S44:V44">
    <cfRule type="expression" dxfId="841" priority="156" stopIfTrue="1">
      <formula>AND( $A44=2, $C44="Ü" )</formula>
    </cfRule>
  </conditionalFormatting>
  <conditionalFormatting sqref="S19:W19">
    <cfRule type="expression" dxfId="840" priority="148" stopIfTrue="1">
      <formula>AND( $A19=2, $C19="Ü" )</formula>
    </cfRule>
  </conditionalFormatting>
  <conditionalFormatting sqref="T14:T61">
    <cfRule type="expression" dxfId="839" priority="261" stopIfTrue="1">
      <formula>AND($K14&lt;&gt;"",OR($O14&lt;&gt;"",$P14&lt;&gt;""))</formula>
    </cfRule>
  </conditionalFormatting>
  <conditionalFormatting sqref="T16:W18">
    <cfRule type="expression" dxfId="838" priority="152" stopIfTrue="1">
      <formula>AND( $A16=2, $C16="Ü" )</formula>
    </cfRule>
    <cfRule type="expression" dxfId="837" priority="149" stopIfTrue="1">
      <formula>AND( $A16=1, $C16="T" )</formula>
    </cfRule>
  </conditionalFormatting>
  <conditionalFormatting sqref="T20:W23">
    <cfRule type="expression" dxfId="836" priority="99" stopIfTrue="1">
      <formula>AND( $A20=1, $C20="T" )</formula>
    </cfRule>
  </conditionalFormatting>
  <conditionalFormatting sqref="T29:W32">
    <cfRule type="expression" dxfId="835" priority="91" stopIfTrue="1">
      <formula>AND( $A29=1, $C29="T" )</formula>
    </cfRule>
  </conditionalFormatting>
  <conditionalFormatting sqref="T38:W40">
    <cfRule type="expression" dxfId="834" priority="85" stopIfTrue="1">
      <formula>AND( $A38=1, $C38="T" )</formula>
    </cfRule>
  </conditionalFormatting>
  <conditionalFormatting sqref="U14:U61">
    <cfRule type="expression" dxfId="833" priority="265">
      <formula>$L14&lt;&gt;""</formula>
    </cfRule>
  </conditionalFormatting>
  <conditionalFormatting sqref="V14:V61">
    <cfRule type="expression" dxfId="832" priority="264">
      <formula>$L14=""</formula>
    </cfRule>
  </conditionalFormatting>
  <conditionalFormatting sqref="W16:W18">
    <cfRule type="expression" dxfId="831" priority="150" stopIfTrue="1">
      <formula>AND( $A16=4, $C16="ü" )</formula>
    </cfRule>
    <cfRule type="expression" dxfId="830" priority="151" stopIfTrue="1">
      <formula>AND( $A16=3, $C16="ü" )</formula>
    </cfRule>
  </conditionalFormatting>
  <conditionalFormatting sqref="W19">
    <cfRule type="expression" dxfId="829" priority="146" stopIfTrue="1">
      <formula>AND( $A19=4, $C19="ü" )</formula>
    </cfRule>
    <cfRule type="expression" dxfId="828" priority="147" stopIfTrue="1">
      <formula>AND( $A19=3, $C19="ü" )</formula>
    </cfRule>
  </conditionalFormatting>
  <conditionalFormatting sqref="W25:W28">
    <cfRule type="expression" dxfId="827" priority="137" stopIfTrue="1">
      <formula>AND( $A25=1, $C25="T" )</formula>
    </cfRule>
    <cfRule type="expression" dxfId="826" priority="138" stopIfTrue="1">
      <formula>AND( $A25=4, $C25="ü" )</formula>
    </cfRule>
    <cfRule type="expression" dxfId="825" priority="139" stopIfTrue="1">
      <formula>AND( $A25=3, $C25="ü" )</formula>
    </cfRule>
    <cfRule type="expression" dxfId="824" priority="140" stopIfTrue="1">
      <formula>AND( $A25=2, $C25="Ü" )</formula>
    </cfRule>
  </conditionalFormatting>
  <conditionalFormatting sqref="W35:W37">
    <cfRule type="expression" dxfId="823" priority="130" stopIfTrue="1">
      <formula>AND( $A35=4, $C35="ü" )</formula>
    </cfRule>
    <cfRule type="expression" dxfId="822" priority="131" stopIfTrue="1">
      <formula>AND( $A35=3, $C35="ü" )</formula>
    </cfRule>
    <cfRule type="expression" dxfId="821" priority="132" stopIfTrue="1">
      <formula>AND( $A35=2, $C35="Ü" )</formula>
    </cfRule>
    <cfRule type="expression" dxfId="820" priority="129" stopIfTrue="1">
      <formula>AND( $A35=1, $C35="T" )</formula>
    </cfRule>
  </conditionalFormatting>
  <conditionalFormatting sqref="W42:W44">
    <cfRule type="expression" dxfId="819" priority="123" stopIfTrue="1">
      <formula>AND( $A42=3, $C42="ü" )</formula>
    </cfRule>
    <cfRule type="expression" dxfId="818" priority="121" stopIfTrue="1">
      <formula>AND( $A42=1, $C42="T" )</formula>
    </cfRule>
    <cfRule type="expression" dxfId="817" priority="122" stopIfTrue="1">
      <formula>AND( $A42=4, $C42="ü" )</formula>
    </cfRule>
    <cfRule type="expression" dxfId="816" priority="124" stopIfTrue="1">
      <formula>AND( $A42=2, $C42="Ü" )</formula>
    </cfRule>
  </conditionalFormatting>
  <dataValidations disablePrompts="1" count="2">
    <dataValidation type="list" allowBlank="1" showInputMessage="1" showErrorMessage="1" sqref="B14:B61" xr:uid="{2AB54C93-DB53-4D84-82B6-0EDC03DCB5DF}">
      <formula1>"B"</formula1>
    </dataValidation>
    <dataValidation type="list" allowBlank="1" showInputMessage="1" showErrorMessage="1" sqref="A14:A61" xr:uid="{F03C7ABB-9B16-4F38-BDDB-500EA56D845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IF(Zusammenfassung!F78&lt;&gt;"",Zusammenfassung!F78,Zusammenfassung!D78)</f>
        <v>Betriebskosten - Auftraggeber 3</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Zusammenfassung!$B$78</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Zusammenfassung!$C$78</f>
        <v>3</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3</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IwORtHJCk0Snrmbun4f9PQsOlZvN01Fk43x9UEC6maOWFU3hjDuAxOsyzsyBAHBB1ZG9sDAYRTnPiISYAywYXg==" saltValue="B2wpI0oLeP4S2DGwcxrBtA==" spinCount="100000" sheet="1" objects="1" scenarios="1" formatCells="0" formatRows="0" selectLockedCells="1" autoFilter="0"/>
  <mergeCells count="1">
    <mergeCell ref="O10:P10"/>
  </mergeCells>
  <conditionalFormatting sqref="J14:Q31">
    <cfRule type="expression" dxfId="815" priority="2" stopIfTrue="1">
      <formula>AND( $A14=4, $C14="ü" )</formula>
    </cfRule>
    <cfRule type="expression" dxfId="814" priority="11" stopIfTrue="1">
      <formula>AND( $A14=3, $C14="ü" )</formula>
    </cfRule>
  </conditionalFormatting>
  <conditionalFormatting sqref="J31:Q31">
    <cfRule type="expression" dxfId="813" priority="5" stopIfTrue="1">
      <formula>AND( $A31=1, $C31="T" )</formula>
    </cfRule>
    <cfRule type="expression" dxfId="812" priority="6" stopIfTrue="1">
      <formula>AND( $A31=4, $C31="ü" )</formula>
    </cfRule>
    <cfRule type="expression" dxfId="811" priority="7" stopIfTrue="1">
      <formula>AND( $A31=3, $C31="ü" )</formula>
    </cfRule>
    <cfRule type="expression" dxfId="810" priority="8" stopIfTrue="1">
      <formula>AND( $A31=2, $C31="Ü" )</formula>
    </cfRule>
  </conditionalFormatting>
  <conditionalFormatting sqref="J14:W31">
    <cfRule type="expression" dxfId="809" priority="1" stopIfTrue="1">
      <formula>AND( $A14=1, $C14="T" )</formula>
    </cfRule>
    <cfRule type="expression" dxfId="808" priority="12" stopIfTrue="1">
      <formula>AND( $A14=2, $C14="Ü" )</formula>
    </cfRule>
  </conditionalFormatting>
  <conditionalFormatting sqref="O14:O31">
    <cfRule type="expression" dxfId="807" priority="10" stopIfTrue="1">
      <formula>AND($O14&lt;&gt;"",$P14&lt;&gt;"")</formula>
    </cfRule>
  </conditionalFormatting>
  <conditionalFormatting sqref="O31">
    <cfRule type="expression" dxfId="806" priority="4" stopIfTrue="1">
      <formula>AND($O31&lt;&gt;"",$P31&lt;&gt;"")</formula>
    </cfRule>
  </conditionalFormatting>
  <conditionalFormatting sqref="P14:P31">
    <cfRule type="expression" dxfId="805" priority="9" stopIfTrue="1">
      <formula>$O14&lt;&gt;""</formula>
    </cfRule>
  </conditionalFormatting>
  <conditionalFormatting sqref="P31">
    <cfRule type="expression" dxfId="804" priority="3" stopIfTrue="1">
      <formula>$O31&lt;&gt;""</formula>
    </cfRule>
  </conditionalFormatting>
  <conditionalFormatting sqref="R14:W31">
    <cfRule type="expression" dxfId="803" priority="16" stopIfTrue="1">
      <formula>AND( $A14=3, $C14="ü" )</formula>
    </cfRule>
    <cfRule type="expression" dxfId="802" priority="17" stopIfTrue="1">
      <formula>AND( $A14=4, $C14="ü" )</formula>
    </cfRule>
  </conditionalFormatting>
  <conditionalFormatting sqref="T14:T31">
    <cfRule type="expression" dxfId="801" priority="15" stopIfTrue="1">
      <formula>AND($K14&lt;&gt;"",OR($O14&lt;&gt;"",$P14&lt;&gt;""))</formula>
    </cfRule>
  </conditionalFormatting>
  <conditionalFormatting sqref="U14:U31">
    <cfRule type="expression" dxfId="800" priority="19">
      <formula>$L14&lt;&gt;""</formula>
    </cfRule>
  </conditionalFormatting>
  <conditionalFormatting sqref="V14:V31">
    <cfRule type="expression" dxfId="799" priority="18">
      <formula>$L14=""</formula>
    </cfRule>
  </conditionalFormatting>
  <dataValidations count="2">
    <dataValidation type="list" allowBlank="1" showInputMessage="1" showErrorMessage="1" sqref="B14:B31" xr:uid="{C0EE8B9B-B69C-4E68-8DAD-7677FA264300}">
      <formula1>"B"</formula1>
    </dataValidation>
    <dataValidation type="list" allowBlank="1" showInputMessage="1" showErrorMessage="1" sqref="A14:A31" xr:uid="{4FD526C9-4F80-48A2-BA12-A1796A1550F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IF(Zusammenfassung!F79&lt;&gt;"",Zusammenfassung!F79,Zusammenfassung!D79)</f>
        <v>Betriebskosten - Auftraggeber 4</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Zusammenfassung!$B$79</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Zusammenfassung!$C$79</f>
        <v>4</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4</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TQRQUyKtJAUjedP8t8FrkZeHmzw7gLTFzz/dXiyBtOnWZ85xmaEWy8DlsNRo0eCvg4MZxLyIcu26Kk6VUoqTxw==" saltValue="GRjomQd/UKztrNAwXUwoQQ==" spinCount="100000" sheet="1" objects="1" scenarios="1" formatCells="0" formatRows="0" selectLockedCells="1" autoFilter="0"/>
  <mergeCells count="1">
    <mergeCell ref="O10:P10"/>
  </mergeCells>
  <conditionalFormatting sqref="J14:Q31">
    <cfRule type="expression" dxfId="798" priority="2" stopIfTrue="1">
      <formula>AND( $A14=4, $C14="ü" )</formula>
    </cfRule>
    <cfRule type="expression" dxfId="797" priority="11" stopIfTrue="1">
      <formula>AND( $A14=3, $C14="ü" )</formula>
    </cfRule>
  </conditionalFormatting>
  <conditionalFormatting sqref="J31:Q31">
    <cfRule type="expression" dxfId="796" priority="5" stopIfTrue="1">
      <formula>AND( $A31=1, $C31="T" )</formula>
    </cfRule>
    <cfRule type="expression" dxfId="795" priority="6" stopIfTrue="1">
      <formula>AND( $A31=4, $C31="ü" )</formula>
    </cfRule>
    <cfRule type="expression" dxfId="794" priority="7" stopIfTrue="1">
      <formula>AND( $A31=3, $C31="ü" )</formula>
    </cfRule>
    <cfRule type="expression" dxfId="793" priority="8" stopIfTrue="1">
      <formula>AND( $A31=2, $C31="Ü" )</formula>
    </cfRule>
  </conditionalFormatting>
  <conditionalFormatting sqref="J14:W31">
    <cfRule type="expression" dxfId="792" priority="1" stopIfTrue="1">
      <formula>AND( $A14=1, $C14="T" )</formula>
    </cfRule>
    <cfRule type="expression" dxfId="791" priority="12" stopIfTrue="1">
      <formula>AND( $A14=2, $C14="Ü" )</formula>
    </cfRule>
  </conditionalFormatting>
  <conditionalFormatting sqref="O14:O31">
    <cfRule type="expression" dxfId="790" priority="10" stopIfTrue="1">
      <formula>AND($O14&lt;&gt;"",$P14&lt;&gt;"")</formula>
    </cfRule>
  </conditionalFormatting>
  <conditionalFormatting sqref="O31">
    <cfRule type="expression" dxfId="789" priority="4" stopIfTrue="1">
      <formula>AND($O31&lt;&gt;"",$P31&lt;&gt;"")</formula>
    </cfRule>
  </conditionalFormatting>
  <conditionalFormatting sqref="P14:P31">
    <cfRule type="expression" dxfId="788" priority="9" stopIfTrue="1">
      <formula>$O14&lt;&gt;""</formula>
    </cfRule>
  </conditionalFormatting>
  <conditionalFormatting sqref="P31">
    <cfRule type="expression" dxfId="787" priority="3" stopIfTrue="1">
      <formula>$O31&lt;&gt;""</formula>
    </cfRule>
  </conditionalFormatting>
  <conditionalFormatting sqref="R14:W31">
    <cfRule type="expression" dxfId="786" priority="16" stopIfTrue="1">
      <formula>AND( $A14=3, $C14="ü" )</formula>
    </cfRule>
    <cfRule type="expression" dxfId="785" priority="17" stopIfTrue="1">
      <formula>AND( $A14=4, $C14="ü" )</formula>
    </cfRule>
  </conditionalFormatting>
  <conditionalFormatting sqref="T14:T31">
    <cfRule type="expression" dxfId="784" priority="15" stopIfTrue="1">
      <formula>AND($K14&lt;&gt;"",OR($O14&lt;&gt;"",$P14&lt;&gt;""))</formula>
    </cfRule>
  </conditionalFormatting>
  <conditionalFormatting sqref="U14:U31">
    <cfRule type="expression" dxfId="783" priority="19">
      <formula>$L14&lt;&gt;""</formula>
    </cfRule>
  </conditionalFormatting>
  <conditionalFormatting sqref="V14:V31">
    <cfRule type="expression" dxfId="782" priority="18">
      <formula>$L14=""</formula>
    </cfRule>
  </conditionalFormatting>
  <dataValidations count="2">
    <dataValidation type="list" allowBlank="1" showInputMessage="1" showErrorMessage="1" sqref="B14:B31" xr:uid="{6678DCC4-EA29-4507-9A4C-E9B3E7EF845D}">
      <formula1>"B"</formula1>
    </dataValidation>
    <dataValidation type="list" allowBlank="1" showInputMessage="1" showErrorMessage="1" sqref="A14:A31" xr:uid="{67EAB61F-ECFD-44BC-B672-B61E0174D11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IF(Zusammenfassung!F80&lt;&gt;"",Zusammenfassung!F80,Zusammenfassung!D80)</f>
        <v>Betriebskosten - Auftraggeber 5</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Zusammenfassung!$B$80</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Zusammenfassung!$C$80</f>
        <v>5</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5</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dWj9bYxzqiZ1xW+xXi1UtRr8QqOLMo6Sf8RedM01xO/wkmXSDyl95PhmK7Q9hWYDLbP1K3YYSlfxLlAnzq8U5g==" saltValue="ePbsTROSlnooNwkrsxDq7g==" spinCount="100000" sheet="1" objects="1" scenarios="1" formatCells="0" formatRows="0" selectLockedCells="1" autoFilter="0"/>
  <mergeCells count="1">
    <mergeCell ref="O10:P10"/>
  </mergeCells>
  <conditionalFormatting sqref="J14:Q31">
    <cfRule type="expression" dxfId="781" priority="2" stopIfTrue="1">
      <formula>AND( $A14=4, $C14="ü" )</formula>
    </cfRule>
    <cfRule type="expression" dxfId="780" priority="11" stopIfTrue="1">
      <formula>AND( $A14=3, $C14="ü" )</formula>
    </cfRule>
  </conditionalFormatting>
  <conditionalFormatting sqref="J31:Q31">
    <cfRule type="expression" dxfId="779" priority="5" stopIfTrue="1">
      <formula>AND( $A31=1, $C31="T" )</formula>
    </cfRule>
    <cfRule type="expression" dxfId="778" priority="6" stopIfTrue="1">
      <formula>AND( $A31=4, $C31="ü" )</formula>
    </cfRule>
    <cfRule type="expression" dxfId="777" priority="7" stopIfTrue="1">
      <formula>AND( $A31=3, $C31="ü" )</formula>
    </cfRule>
    <cfRule type="expression" dxfId="776" priority="8" stopIfTrue="1">
      <formula>AND( $A31=2, $C31="Ü" )</formula>
    </cfRule>
  </conditionalFormatting>
  <conditionalFormatting sqref="J14:W31">
    <cfRule type="expression" dxfId="775" priority="1" stopIfTrue="1">
      <formula>AND( $A14=1, $C14="T" )</formula>
    </cfRule>
    <cfRule type="expression" dxfId="774" priority="12" stopIfTrue="1">
      <formula>AND( $A14=2, $C14="Ü" )</formula>
    </cfRule>
  </conditionalFormatting>
  <conditionalFormatting sqref="O14:O31">
    <cfRule type="expression" dxfId="773" priority="10" stopIfTrue="1">
      <formula>AND($O14&lt;&gt;"",$P14&lt;&gt;"")</formula>
    </cfRule>
  </conditionalFormatting>
  <conditionalFormatting sqref="O31">
    <cfRule type="expression" dxfId="772" priority="4" stopIfTrue="1">
      <formula>AND($O31&lt;&gt;"",$P31&lt;&gt;"")</formula>
    </cfRule>
  </conditionalFormatting>
  <conditionalFormatting sqref="P14:P31">
    <cfRule type="expression" dxfId="771" priority="9" stopIfTrue="1">
      <formula>$O14&lt;&gt;""</formula>
    </cfRule>
  </conditionalFormatting>
  <conditionalFormatting sqref="P31">
    <cfRule type="expression" dxfId="770" priority="3" stopIfTrue="1">
      <formula>$O31&lt;&gt;""</formula>
    </cfRule>
  </conditionalFormatting>
  <conditionalFormatting sqref="R14:W31">
    <cfRule type="expression" dxfId="769" priority="16" stopIfTrue="1">
      <formula>AND( $A14=3, $C14="ü" )</formula>
    </cfRule>
    <cfRule type="expression" dxfId="768" priority="17" stopIfTrue="1">
      <formula>AND( $A14=4, $C14="ü" )</formula>
    </cfRule>
  </conditionalFormatting>
  <conditionalFormatting sqref="T14:T31">
    <cfRule type="expression" dxfId="767" priority="15" stopIfTrue="1">
      <formula>AND($K14&lt;&gt;"",OR($O14&lt;&gt;"",$P14&lt;&gt;""))</formula>
    </cfRule>
  </conditionalFormatting>
  <conditionalFormatting sqref="U14:U31">
    <cfRule type="expression" dxfId="766" priority="19">
      <formula>$L14&lt;&gt;""</formula>
    </cfRule>
  </conditionalFormatting>
  <conditionalFormatting sqref="V14:V31">
    <cfRule type="expression" dxfId="765" priority="18">
      <formula>$L14=""</formula>
    </cfRule>
  </conditionalFormatting>
  <dataValidations count="2">
    <dataValidation type="list" allowBlank="1" showInputMessage="1" showErrorMessage="1" sqref="B14:B31" xr:uid="{9E86A7BA-062A-4E1F-8348-1365215CBD18}">
      <formula1>"B"</formula1>
    </dataValidation>
    <dataValidation type="list" allowBlank="1" showInputMessage="1" showErrorMessage="1" sqref="A14:A31" xr:uid="{309EA0A7-9B0F-41EC-9D17-E80CEEAB55B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IF(Zusammenfassung!F81&lt;&gt;"",Zusammenfassung!F81,Zusammenfassung!D81)</f>
        <v>Betriebskosten - Auftraggeber 6</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Zusammenfassung!$B$81</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Zusammenfassung!$C$81</f>
        <v>6</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6</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URvjw57CYEfAK7jChqe6bOoxoiHYSY5u7QmKn40LTMakrE0EFnbREOl+vUXVc2G7n84YyovZgOz+WPhqHW/BzQ==" saltValue="kdBF8llbhjufVygj7hSvBQ==" spinCount="100000" sheet="1" objects="1" scenarios="1" formatCells="0" formatRows="0" selectLockedCells="1" autoFilter="0"/>
  <mergeCells count="1">
    <mergeCell ref="O10:P10"/>
  </mergeCells>
  <conditionalFormatting sqref="J14:Q31">
    <cfRule type="expression" dxfId="764" priority="2" stopIfTrue="1">
      <formula>AND( $A14=4, $C14="ü" )</formula>
    </cfRule>
    <cfRule type="expression" dxfId="763" priority="11" stopIfTrue="1">
      <formula>AND( $A14=3, $C14="ü" )</formula>
    </cfRule>
  </conditionalFormatting>
  <conditionalFormatting sqref="J31:Q31">
    <cfRule type="expression" dxfId="762" priority="5" stopIfTrue="1">
      <formula>AND( $A31=1, $C31="T" )</formula>
    </cfRule>
    <cfRule type="expression" dxfId="761" priority="6" stopIfTrue="1">
      <formula>AND( $A31=4, $C31="ü" )</formula>
    </cfRule>
    <cfRule type="expression" dxfId="760" priority="7" stopIfTrue="1">
      <formula>AND( $A31=3, $C31="ü" )</formula>
    </cfRule>
    <cfRule type="expression" dxfId="759" priority="8" stopIfTrue="1">
      <formula>AND( $A31=2, $C31="Ü" )</formula>
    </cfRule>
  </conditionalFormatting>
  <conditionalFormatting sqref="J14:W31">
    <cfRule type="expression" dxfId="758" priority="1" stopIfTrue="1">
      <formula>AND( $A14=1, $C14="T" )</formula>
    </cfRule>
    <cfRule type="expression" dxfId="757" priority="12" stopIfTrue="1">
      <formula>AND( $A14=2, $C14="Ü" )</formula>
    </cfRule>
  </conditionalFormatting>
  <conditionalFormatting sqref="O14:O31">
    <cfRule type="expression" dxfId="756" priority="10" stopIfTrue="1">
      <formula>AND($O14&lt;&gt;"",$P14&lt;&gt;"")</formula>
    </cfRule>
  </conditionalFormatting>
  <conditionalFormatting sqref="O31">
    <cfRule type="expression" dxfId="755" priority="4" stopIfTrue="1">
      <formula>AND($O31&lt;&gt;"",$P31&lt;&gt;"")</formula>
    </cfRule>
  </conditionalFormatting>
  <conditionalFormatting sqref="P14:P31">
    <cfRule type="expression" dxfId="754" priority="9" stopIfTrue="1">
      <formula>$O14&lt;&gt;""</formula>
    </cfRule>
  </conditionalFormatting>
  <conditionalFormatting sqref="P31">
    <cfRule type="expression" dxfId="753" priority="3" stopIfTrue="1">
      <formula>$O31&lt;&gt;""</formula>
    </cfRule>
  </conditionalFormatting>
  <conditionalFormatting sqref="R14:W31">
    <cfRule type="expression" dxfId="752" priority="16" stopIfTrue="1">
      <formula>AND( $A14=3, $C14="ü" )</formula>
    </cfRule>
    <cfRule type="expression" dxfId="751" priority="17" stopIfTrue="1">
      <formula>AND( $A14=4, $C14="ü" )</formula>
    </cfRule>
  </conditionalFormatting>
  <conditionalFormatting sqref="T14:T31">
    <cfRule type="expression" dxfId="750" priority="15" stopIfTrue="1">
      <formula>AND($K14&lt;&gt;"",OR($O14&lt;&gt;"",$P14&lt;&gt;""))</formula>
    </cfRule>
  </conditionalFormatting>
  <conditionalFormatting sqref="U14:U31">
    <cfRule type="expression" dxfId="749" priority="19">
      <formula>$L14&lt;&gt;""</formula>
    </cfRule>
  </conditionalFormatting>
  <conditionalFormatting sqref="V14:V31">
    <cfRule type="expression" dxfId="748" priority="18">
      <formula>$L14=""</formula>
    </cfRule>
  </conditionalFormatting>
  <dataValidations count="2">
    <dataValidation type="list" allowBlank="1" showInputMessage="1" showErrorMessage="1" sqref="B14:B31" xr:uid="{79F22C15-DA47-4924-A01A-01EEF55D89A1}">
      <formula1>"B"</formula1>
    </dataValidation>
    <dataValidation type="list" allowBlank="1" showInputMessage="1" showErrorMessage="1" sqref="A14:A31" xr:uid="{717DD7C8-505C-4983-86E6-D3FD9059A11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IF(Zusammenfassung!F82&lt;&gt;"",Zusammenfassung!F82,Zusammenfassung!D82)</f>
        <v>Betriebskosten - Auftraggeber 7</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Zusammenfassung!$B$82</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Zusammenfassung!$C$82</f>
        <v>7</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7</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D08rwGOggi0cdsFqlc+4VoqyuQTkDGvgsLSOit/X3txKS4+RyHllO74BXnY9DbDFIeHTO59vaKN79q/kNGLS3g==" saltValue="DPxKJiw1Mr6dhzBjFASRbw==" spinCount="100000" sheet="1" objects="1" scenarios="1" formatCells="0" formatRows="0" selectLockedCells="1" autoFilter="0"/>
  <mergeCells count="1">
    <mergeCell ref="O10:P10"/>
  </mergeCells>
  <conditionalFormatting sqref="J14:Q31">
    <cfRule type="expression" dxfId="747" priority="2" stopIfTrue="1">
      <formula>AND( $A14=4, $C14="ü" )</formula>
    </cfRule>
    <cfRule type="expression" dxfId="746" priority="11" stopIfTrue="1">
      <formula>AND( $A14=3, $C14="ü" )</formula>
    </cfRule>
  </conditionalFormatting>
  <conditionalFormatting sqref="J31:Q31">
    <cfRule type="expression" dxfId="745" priority="5" stopIfTrue="1">
      <formula>AND( $A31=1, $C31="T" )</formula>
    </cfRule>
    <cfRule type="expression" dxfId="744" priority="6" stopIfTrue="1">
      <formula>AND( $A31=4, $C31="ü" )</formula>
    </cfRule>
    <cfRule type="expression" dxfId="743" priority="7" stopIfTrue="1">
      <formula>AND( $A31=3, $C31="ü" )</formula>
    </cfRule>
    <cfRule type="expression" dxfId="742" priority="8" stopIfTrue="1">
      <formula>AND( $A31=2, $C31="Ü" )</formula>
    </cfRule>
  </conditionalFormatting>
  <conditionalFormatting sqref="J14:W31">
    <cfRule type="expression" dxfId="741" priority="1" stopIfTrue="1">
      <formula>AND( $A14=1, $C14="T" )</formula>
    </cfRule>
    <cfRule type="expression" dxfId="740" priority="12" stopIfTrue="1">
      <formula>AND( $A14=2, $C14="Ü" )</formula>
    </cfRule>
  </conditionalFormatting>
  <conditionalFormatting sqref="O14:O31">
    <cfRule type="expression" dxfId="739" priority="10" stopIfTrue="1">
      <formula>AND($O14&lt;&gt;"",$P14&lt;&gt;"")</formula>
    </cfRule>
  </conditionalFormatting>
  <conditionalFormatting sqref="O31">
    <cfRule type="expression" dxfId="738" priority="4" stopIfTrue="1">
      <formula>AND($O31&lt;&gt;"",$P31&lt;&gt;"")</formula>
    </cfRule>
  </conditionalFormatting>
  <conditionalFormatting sqref="P14:P31">
    <cfRule type="expression" dxfId="737" priority="9" stopIfTrue="1">
      <formula>$O14&lt;&gt;""</formula>
    </cfRule>
  </conditionalFormatting>
  <conditionalFormatting sqref="P31">
    <cfRule type="expression" dxfId="736" priority="3" stopIfTrue="1">
      <formula>$O31&lt;&gt;""</formula>
    </cfRule>
  </conditionalFormatting>
  <conditionalFormatting sqref="R14:W31">
    <cfRule type="expression" dxfId="735" priority="16" stopIfTrue="1">
      <formula>AND( $A14=3, $C14="ü" )</formula>
    </cfRule>
    <cfRule type="expression" dxfId="734" priority="17" stopIfTrue="1">
      <formula>AND( $A14=4, $C14="ü" )</formula>
    </cfRule>
  </conditionalFormatting>
  <conditionalFormatting sqref="T14:T31">
    <cfRule type="expression" dxfId="733" priority="15" stopIfTrue="1">
      <formula>AND($K14&lt;&gt;"",OR($O14&lt;&gt;"",$P14&lt;&gt;""))</formula>
    </cfRule>
  </conditionalFormatting>
  <conditionalFormatting sqref="U14:U31">
    <cfRule type="expression" dxfId="732" priority="19">
      <formula>$L14&lt;&gt;""</formula>
    </cfRule>
  </conditionalFormatting>
  <conditionalFormatting sqref="V14:V31">
    <cfRule type="expression" dxfId="731" priority="18">
      <formula>$L14=""</formula>
    </cfRule>
  </conditionalFormatting>
  <dataValidations count="2">
    <dataValidation type="list" allowBlank="1" showInputMessage="1" showErrorMessage="1" sqref="B14:B31" xr:uid="{3E352504-1026-482B-AD0F-ACFA85E39621}">
      <formula1>"B"</formula1>
    </dataValidation>
    <dataValidation type="list" allowBlank="1" showInputMessage="1" showErrorMessage="1" sqref="A14:A31" xr:uid="{15396D91-CF6B-4D89-B517-57AD2ECDE79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IF(Zusammenfassung!F83&lt;&gt;"",Zusammenfassung!F83,Zusammenfassung!D83)</f>
        <v>Betriebskosten - Auftraggeber 8</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Zusammenfassung!$B$83</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Zusammenfassung!$C$83</f>
        <v>8</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8</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PnOV6HkBK8gEnVxeZqnlGsx7g0q7izgJc2Pc5JfoK66UeT2mAjV0abF7k2NUPSXkwBuW5RCYCy7jwM9Xh+CGDg==" saltValue="h8lhnlyRNC/S95zIfJ0gIA==" spinCount="100000" sheet="1" objects="1" scenarios="1" formatCells="0" formatRows="0" selectLockedCells="1" autoFilter="0"/>
  <mergeCells count="1">
    <mergeCell ref="O10:P10"/>
  </mergeCells>
  <conditionalFormatting sqref="J14:Q31">
    <cfRule type="expression" dxfId="730" priority="2" stopIfTrue="1">
      <formula>AND( $A14=4, $C14="ü" )</formula>
    </cfRule>
    <cfRule type="expression" dxfId="729" priority="11" stopIfTrue="1">
      <formula>AND( $A14=3, $C14="ü" )</formula>
    </cfRule>
  </conditionalFormatting>
  <conditionalFormatting sqref="J31:Q31">
    <cfRule type="expression" dxfId="728" priority="5" stopIfTrue="1">
      <formula>AND( $A31=1, $C31="T" )</formula>
    </cfRule>
    <cfRule type="expression" dxfId="727" priority="6" stopIfTrue="1">
      <formula>AND( $A31=4, $C31="ü" )</formula>
    </cfRule>
    <cfRule type="expression" dxfId="726" priority="7" stopIfTrue="1">
      <formula>AND( $A31=3, $C31="ü" )</formula>
    </cfRule>
    <cfRule type="expression" dxfId="725" priority="8" stopIfTrue="1">
      <formula>AND( $A31=2, $C31="Ü" )</formula>
    </cfRule>
  </conditionalFormatting>
  <conditionalFormatting sqref="J14:W31">
    <cfRule type="expression" dxfId="724" priority="1" stopIfTrue="1">
      <formula>AND( $A14=1, $C14="T" )</formula>
    </cfRule>
    <cfRule type="expression" dxfId="723" priority="12" stopIfTrue="1">
      <formula>AND( $A14=2, $C14="Ü" )</formula>
    </cfRule>
  </conditionalFormatting>
  <conditionalFormatting sqref="O14:O31">
    <cfRule type="expression" dxfId="722" priority="10" stopIfTrue="1">
      <formula>AND($O14&lt;&gt;"",$P14&lt;&gt;"")</formula>
    </cfRule>
  </conditionalFormatting>
  <conditionalFormatting sqref="O31">
    <cfRule type="expression" dxfId="721" priority="4" stopIfTrue="1">
      <formula>AND($O31&lt;&gt;"",$P31&lt;&gt;"")</formula>
    </cfRule>
  </conditionalFormatting>
  <conditionalFormatting sqref="P14:P31">
    <cfRule type="expression" dxfId="720" priority="9" stopIfTrue="1">
      <formula>$O14&lt;&gt;""</formula>
    </cfRule>
  </conditionalFormatting>
  <conditionalFormatting sqref="P31">
    <cfRule type="expression" dxfId="719" priority="3" stopIfTrue="1">
      <formula>$O31&lt;&gt;""</formula>
    </cfRule>
  </conditionalFormatting>
  <conditionalFormatting sqref="R14:W31">
    <cfRule type="expression" dxfId="718" priority="16" stopIfTrue="1">
      <formula>AND( $A14=3, $C14="ü" )</formula>
    </cfRule>
    <cfRule type="expression" dxfId="717" priority="17" stopIfTrue="1">
      <formula>AND( $A14=4, $C14="ü" )</formula>
    </cfRule>
  </conditionalFormatting>
  <conditionalFormatting sqref="T14:T31">
    <cfRule type="expression" dxfId="716" priority="15" stopIfTrue="1">
      <formula>AND($K14&lt;&gt;"",OR($O14&lt;&gt;"",$P14&lt;&gt;""))</formula>
    </cfRule>
  </conditionalFormatting>
  <conditionalFormatting sqref="U14:U31">
    <cfRule type="expression" dxfId="715" priority="19">
      <formula>$L14&lt;&gt;""</formula>
    </cfRule>
  </conditionalFormatting>
  <conditionalFormatting sqref="V14:V31">
    <cfRule type="expression" dxfId="714" priority="18">
      <formula>$L14=""</formula>
    </cfRule>
  </conditionalFormatting>
  <dataValidations count="2">
    <dataValidation type="list" allowBlank="1" showInputMessage="1" showErrorMessage="1" sqref="B14:B31" xr:uid="{BFAE4D88-BE3A-4710-B95A-A76CA6949621}">
      <formula1>"B"</formula1>
    </dataValidation>
    <dataValidation type="list" allowBlank="1" showInputMessage="1" showErrorMessage="1" sqref="A14:A31" xr:uid="{204CC9A6-25A2-4610-BC3C-A6BAD4099BC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IF(Zusammenfassung!F84&lt;&gt;"",Zusammenfassung!F84,Zusammenfassung!D84)</f>
        <v>Betriebskosten - Auftraggeber 9</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Zusammenfassung!$B$84</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Zusammenfassung!$C$84</f>
        <v>9</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9</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UNtJsVgPtX5ORcKdYuKxT7QymgsLJnuDAGg0q6TZ4o+WuT9rL7GnRQ8jmkOpZOifpTNUOEgTMINPmRlQeddksA==" saltValue="ApvKjPJeAL7M3F235zFLuQ==" spinCount="100000" sheet="1" objects="1" scenarios="1" formatCells="0" formatRows="0" selectLockedCells="1" autoFilter="0"/>
  <mergeCells count="1">
    <mergeCell ref="O10:P10"/>
  </mergeCells>
  <conditionalFormatting sqref="J14:Q31">
    <cfRule type="expression" dxfId="713" priority="2" stopIfTrue="1">
      <formula>AND( $A14=4, $C14="ü" )</formula>
    </cfRule>
    <cfRule type="expression" dxfId="712" priority="11" stopIfTrue="1">
      <formula>AND( $A14=3, $C14="ü" )</formula>
    </cfRule>
  </conditionalFormatting>
  <conditionalFormatting sqref="J31:Q31">
    <cfRule type="expression" dxfId="711" priority="5" stopIfTrue="1">
      <formula>AND( $A31=1, $C31="T" )</formula>
    </cfRule>
    <cfRule type="expression" dxfId="710" priority="6" stopIfTrue="1">
      <formula>AND( $A31=4, $C31="ü" )</formula>
    </cfRule>
    <cfRule type="expression" dxfId="709" priority="7" stopIfTrue="1">
      <formula>AND( $A31=3, $C31="ü" )</formula>
    </cfRule>
    <cfRule type="expression" dxfId="708" priority="8" stopIfTrue="1">
      <formula>AND( $A31=2, $C31="Ü" )</formula>
    </cfRule>
  </conditionalFormatting>
  <conditionalFormatting sqref="J14:W31">
    <cfRule type="expression" dxfId="707" priority="1" stopIfTrue="1">
      <formula>AND( $A14=1, $C14="T" )</formula>
    </cfRule>
    <cfRule type="expression" dxfId="706" priority="12" stopIfTrue="1">
      <formula>AND( $A14=2, $C14="Ü" )</formula>
    </cfRule>
  </conditionalFormatting>
  <conditionalFormatting sqref="O14:O31">
    <cfRule type="expression" dxfId="705" priority="10" stopIfTrue="1">
      <formula>AND($O14&lt;&gt;"",$P14&lt;&gt;"")</formula>
    </cfRule>
  </conditionalFormatting>
  <conditionalFormatting sqref="O31">
    <cfRule type="expression" dxfId="704" priority="4" stopIfTrue="1">
      <formula>AND($O31&lt;&gt;"",$P31&lt;&gt;"")</formula>
    </cfRule>
  </conditionalFormatting>
  <conditionalFormatting sqref="P14:P31">
    <cfRule type="expression" dxfId="703" priority="9" stopIfTrue="1">
      <formula>$O14&lt;&gt;""</formula>
    </cfRule>
  </conditionalFormatting>
  <conditionalFormatting sqref="P31">
    <cfRule type="expression" dxfId="702" priority="3" stopIfTrue="1">
      <formula>$O31&lt;&gt;""</formula>
    </cfRule>
  </conditionalFormatting>
  <conditionalFormatting sqref="R14:W31">
    <cfRule type="expression" dxfId="701" priority="16" stopIfTrue="1">
      <formula>AND( $A14=3, $C14="ü" )</formula>
    </cfRule>
    <cfRule type="expression" dxfId="700" priority="17" stopIfTrue="1">
      <formula>AND( $A14=4, $C14="ü" )</formula>
    </cfRule>
  </conditionalFormatting>
  <conditionalFormatting sqref="T14:T31">
    <cfRule type="expression" dxfId="699" priority="15" stopIfTrue="1">
      <formula>AND($K14&lt;&gt;"",OR($O14&lt;&gt;"",$P14&lt;&gt;""))</formula>
    </cfRule>
  </conditionalFormatting>
  <conditionalFormatting sqref="U14:U31">
    <cfRule type="expression" dxfId="698" priority="19">
      <formula>$L14&lt;&gt;""</formula>
    </cfRule>
  </conditionalFormatting>
  <conditionalFormatting sqref="V14:V31">
    <cfRule type="expression" dxfId="697" priority="18">
      <formula>$L14=""</formula>
    </cfRule>
  </conditionalFormatting>
  <dataValidations count="2">
    <dataValidation type="list" allowBlank="1" showInputMessage="1" showErrorMessage="1" sqref="B14:B31" xr:uid="{D0A13FF2-948A-4562-801F-458B87697B07}">
      <formula1>"B"</formula1>
    </dataValidation>
    <dataValidation type="list" allowBlank="1" showInputMessage="1" showErrorMessage="1" sqref="A14:A31" xr:uid="{834144DD-C838-42EF-B235-06D960DDDFA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0"/>
  <sheetViews>
    <sheetView zoomScale="85" zoomScaleNormal="85" workbookViewId="0">
      <selection activeCell="B5" sqref="B5"/>
    </sheetView>
  </sheetViews>
  <sheetFormatPr baseColWidth="10" defaultColWidth="11.42578125" defaultRowHeight="15" x14ac:dyDescent="0.25"/>
  <cols>
    <col min="1" max="1" width="16.7109375" style="261" customWidth="1"/>
    <col min="2" max="2" width="70.7109375" style="262" customWidth="1"/>
    <col min="3" max="3" width="5.28515625" style="263" customWidth="1"/>
    <col min="4" max="4" width="54.7109375" style="252" customWidth="1"/>
    <col min="5" max="5" width="15.85546875" style="264" customWidth="1"/>
    <col min="6" max="6" width="15.85546875" style="252" customWidth="1"/>
    <col min="7" max="16384" width="11.42578125" style="252"/>
  </cols>
  <sheetData>
    <row r="1" spans="1:26" ht="20.100000000000001" customHeight="1" x14ac:dyDescent="0.25">
      <c r="A1" s="248" t="str">
        <f>CONCATENATE(Sprache!B7,":")</f>
        <v>Kunde:</v>
      </c>
      <c r="B1" s="249" t="s">
        <v>349</v>
      </c>
      <c r="C1" s="250"/>
      <c r="D1" s="251"/>
      <c r="E1" s="251"/>
      <c r="F1" s="251"/>
      <c r="G1" s="251"/>
      <c r="H1" s="251"/>
      <c r="I1" s="251"/>
      <c r="J1" s="251"/>
      <c r="K1" s="251"/>
      <c r="L1" s="251"/>
      <c r="M1" s="251"/>
      <c r="N1" s="251"/>
      <c r="O1" s="251"/>
      <c r="P1" s="251"/>
      <c r="Q1" s="251"/>
      <c r="R1" s="251"/>
      <c r="S1" s="251"/>
      <c r="T1" s="251"/>
      <c r="U1" s="251"/>
      <c r="V1" s="251"/>
      <c r="W1" s="251"/>
      <c r="X1" s="251"/>
      <c r="Y1" s="251"/>
      <c r="Z1" s="251"/>
    </row>
    <row r="2" spans="1:26" ht="20.100000000000001" customHeight="1" x14ac:dyDescent="0.25">
      <c r="A2" s="248" t="str">
        <f>CONCATENATE(Sprache!B8,":")</f>
        <v>Vorhaben:</v>
      </c>
      <c r="B2" s="249" t="s">
        <v>350</v>
      </c>
      <c r="C2" s="251"/>
      <c r="D2" s="251"/>
      <c r="E2" s="251"/>
      <c r="F2" s="251"/>
      <c r="G2" s="251"/>
      <c r="H2" s="251"/>
      <c r="I2" s="251"/>
      <c r="J2" s="251"/>
      <c r="K2" s="251"/>
      <c r="L2" s="251"/>
      <c r="M2" s="251"/>
      <c r="N2" s="251"/>
      <c r="O2" s="251"/>
      <c r="P2" s="251"/>
      <c r="Q2" s="251"/>
      <c r="R2" s="251"/>
      <c r="S2" s="251"/>
      <c r="T2" s="251"/>
      <c r="U2" s="251"/>
      <c r="V2" s="251"/>
      <c r="W2" s="251"/>
      <c r="X2" s="251"/>
      <c r="Y2" s="251"/>
      <c r="Z2" s="251"/>
    </row>
    <row r="3" spans="1:26" ht="20.100000000000001" customHeight="1" x14ac:dyDescent="0.25">
      <c r="A3" s="248" t="str">
        <f>CONCATENATE(Sprache!B9,":")</f>
        <v>Dokument:</v>
      </c>
      <c r="B3" s="253" t="str">
        <f>Sprache!$B$6</f>
        <v>Leistungsverzeichnis</v>
      </c>
      <c r="C3" s="251"/>
      <c r="D3" s="251"/>
      <c r="E3" s="251"/>
      <c r="F3" s="251"/>
      <c r="G3" s="251"/>
      <c r="H3" s="251"/>
      <c r="I3" s="251"/>
      <c r="J3" s="251"/>
      <c r="K3" s="251"/>
      <c r="L3" s="251"/>
      <c r="M3" s="251"/>
      <c r="N3" s="251"/>
      <c r="O3" s="251"/>
      <c r="P3" s="251"/>
      <c r="Q3" s="251"/>
      <c r="R3" s="251"/>
      <c r="S3" s="251"/>
      <c r="T3" s="251"/>
      <c r="U3" s="251"/>
      <c r="V3" s="251"/>
      <c r="W3" s="251"/>
      <c r="X3" s="251"/>
      <c r="Y3" s="251"/>
      <c r="Z3" s="251"/>
    </row>
    <row r="4" spans="1:26" ht="20.100000000000001" customHeight="1" x14ac:dyDescent="0.25">
      <c r="A4" s="248" t="str">
        <f>CONCATENATE(Sprache!B10,":")</f>
        <v>Teil:</v>
      </c>
      <c r="B4" s="253" t="str">
        <f>Sprache!B11</f>
        <v>Deckblatt</v>
      </c>
      <c r="C4" s="251"/>
      <c r="D4" s="251"/>
      <c r="E4" s="251"/>
      <c r="F4" s="251"/>
      <c r="G4" s="251"/>
      <c r="H4" s="251"/>
      <c r="I4" s="251"/>
      <c r="J4" s="251"/>
      <c r="K4" s="251"/>
      <c r="L4" s="251"/>
      <c r="M4" s="251"/>
      <c r="N4" s="251"/>
      <c r="O4" s="251"/>
      <c r="P4" s="251"/>
      <c r="Q4" s="251"/>
      <c r="R4" s="251"/>
      <c r="S4" s="251"/>
      <c r="T4" s="251"/>
      <c r="U4" s="251"/>
      <c r="V4" s="251"/>
      <c r="W4" s="251"/>
      <c r="X4" s="251"/>
      <c r="Y4" s="251"/>
      <c r="Z4" s="251"/>
    </row>
    <row r="5" spans="1:26" ht="99.95" customHeight="1" x14ac:dyDescent="0.25">
      <c r="A5" s="254" t="str">
        <f>CONCATENATE(Sprache!B13," (",Sprache!B12,")")</f>
        <v>Bieter (Name)</v>
      </c>
      <c r="B5" s="14"/>
      <c r="C5" s="251"/>
      <c r="D5" s="251"/>
      <c r="E5" s="251"/>
      <c r="F5" s="251"/>
      <c r="G5" s="251"/>
      <c r="H5" s="251"/>
      <c r="I5" s="251"/>
      <c r="J5" s="251"/>
      <c r="K5" s="251"/>
      <c r="L5" s="251"/>
      <c r="M5" s="251"/>
      <c r="N5" s="251"/>
      <c r="O5" s="251"/>
      <c r="P5" s="251"/>
      <c r="Q5" s="251"/>
      <c r="R5" s="251"/>
      <c r="S5" s="251"/>
      <c r="T5" s="251"/>
      <c r="U5" s="251"/>
      <c r="V5" s="251"/>
      <c r="W5" s="251"/>
      <c r="X5" s="251"/>
      <c r="Y5" s="251"/>
      <c r="Z5" s="251"/>
    </row>
    <row r="6" spans="1:26" ht="99.95" customHeight="1" x14ac:dyDescent="0.25">
      <c r="A6" s="254" t="str">
        <f>CONCATENATE(Sprache!B13," (",Sprache!B15,")")</f>
        <v>Bieter (Adresse)</v>
      </c>
      <c r="B6" s="14"/>
      <c r="C6" s="251"/>
      <c r="D6" s="251"/>
      <c r="E6" s="251"/>
      <c r="F6" s="251"/>
      <c r="G6" s="251"/>
      <c r="H6" s="251"/>
      <c r="I6" s="251"/>
      <c r="J6" s="251"/>
      <c r="K6" s="251"/>
      <c r="L6" s="251"/>
      <c r="M6" s="251"/>
      <c r="N6" s="251"/>
      <c r="O6" s="251"/>
      <c r="P6" s="251"/>
      <c r="Q6" s="251"/>
      <c r="R6" s="251"/>
      <c r="S6" s="251"/>
      <c r="T6" s="251"/>
      <c r="U6" s="251"/>
      <c r="V6" s="251"/>
      <c r="W6" s="251"/>
      <c r="X6" s="251"/>
      <c r="Y6" s="251"/>
      <c r="Z6" s="251"/>
    </row>
    <row r="7" spans="1:26" x14ac:dyDescent="0.25">
      <c r="A7" s="255"/>
      <c r="B7" s="255"/>
      <c r="C7" s="251"/>
      <c r="D7" s="251"/>
      <c r="E7" s="256"/>
      <c r="F7" s="251"/>
      <c r="G7" s="251"/>
      <c r="H7" s="251"/>
      <c r="I7" s="251"/>
      <c r="J7" s="251"/>
      <c r="K7" s="251"/>
      <c r="L7" s="251"/>
      <c r="M7" s="251"/>
      <c r="N7" s="251"/>
      <c r="O7" s="251"/>
      <c r="P7" s="251"/>
      <c r="Q7" s="251"/>
      <c r="R7" s="251"/>
      <c r="S7" s="251"/>
      <c r="T7" s="251"/>
      <c r="U7" s="251"/>
      <c r="V7" s="251"/>
      <c r="W7" s="251"/>
      <c r="X7" s="251"/>
      <c r="Y7" s="251"/>
      <c r="Z7" s="251"/>
    </row>
    <row r="8" spans="1:26" ht="15.75" x14ac:dyDescent="0.25">
      <c r="A8" s="257" t="s">
        <v>351</v>
      </c>
      <c r="B8" s="257"/>
      <c r="C8" s="251"/>
      <c r="D8" s="251"/>
      <c r="E8" s="256"/>
      <c r="F8" s="251"/>
      <c r="G8" s="251"/>
      <c r="H8" s="251"/>
      <c r="I8" s="251"/>
      <c r="J8" s="251"/>
      <c r="K8" s="251"/>
      <c r="L8" s="251"/>
      <c r="M8" s="251"/>
      <c r="N8" s="251"/>
      <c r="O8" s="251"/>
      <c r="P8" s="251"/>
      <c r="Q8" s="251"/>
      <c r="R8" s="251"/>
      <c r="S8" s="251"/>
      <c r="T8" s="251"/>
      <c r="U8" s="251"/>
      <c r="V8" s="251"/>
      <c r="W8" s="251"/>
      <c r="X8" s="251"/>
      <c r="Y8" s="251"/>
      <c r="Z8" s="251"/>
    </row>
    <row r="9" spans="1:26" ht="180" customHeight="1" x14ac:dyDescent="0.25">
      <c r="A9" s="258" t="s">
        <v>352</v>
      </c>
      <c r="B9" s="258"/>
      <c r="C9" s="251"/>
      <c r="D9" s="251"/>
      <c r="E9" s="256"/>
      <c r="F9" s="251"/>
      <c r="G9" s="251"/>
      <c r="H9" s="251"/>
      <c r="I9" s="251"/>
      <c r="J9" s="251"/>
      <c r="K9" s="251"/>
      <c r="L9" s="251"/>
      <c r="M9" s="251"/>
      <c r="N9" s="251"/>
      <c r="O9" s="251"/>
      <c r="P9" s="251"/>
      <c r="Q9" s="251"/>
      <c r="R9" s="251"/>
      <c r="S9" s="251"/>
      <c r="T9" s="251"/>
      <c r="U9" s="251"/>
      <c r="V9" s="251"/>
      <c r="W9" s="251"/>
      <c r="X9" s="251"/>
      <c r="Y9" s="251"/>
      <c r="Z9" s="251"/>
    </row>
    <row r="10" spans="1:26" ht="180" customHeight="1" x14ac:dyDescent="0.25">
      <c r="A10" s="258" t="s">
        <v>353</v>
      </c>
      <c r="B10" s="258"/>
      <c r="C10" s="251"/>
      <c r="D10" s="251"/>
      <c r="E10" s="256"/>
      <c r="F10" s="251"/>
      <c r="G10" s="251"/>
      <c r="H10" s="251"/>
      <c r="I10" s="251"/>
      <c r="J10" s="251"/>
      <c r="K10" s="251"/>
      <c r="L10" s="251"/>
      <c r="M10" s="251"/>
      <c r="N10" s="251"/>
      <c r="O10" s="251"/>
      <c r="P10" s="251"/>
      <c r="Q10" s="251"/>
      <c r="R10" s="251"/>
      <c r="S10" s="251"/>
      <c r="T10" s="251"/>
      <c r="U10" s="251"/>
      <c r="V10" s="251"/>
      <c r="W10" s="251"/>
      <c r="X10" s="251"/>
      <c r="Y10" s="251"/>
      <c r="Z10" s="251"/>
    </row>
    <row r="11" spans="1:26" x14ac:dyDescent="0.25">
      <c r="A11" s="255"/>
      <c r="B11" s="255"/>
      <c r="C11" s="251"/>
      <c r="D11" s="251"/>
      <c r="E11" s="256"/>
      <c r="F11" s="251"/>
      <c r="G11" s="251"/>
      <c r="H11" s="251"/>
      <c r="I11" s="251"/>
      <c r="J11" s="251"/>
      <c r="K11" s="251"/>
      <c r="L11" s="251"/>
      <c r="M11" s="251"/>
      <c r="N11" s="251"/>
      <c r="O11" s="251"/>
      <c r="P11" s="251"/>
      <c r="Q11" s="251"/>
      <c r="R11" s="251"/>
      <c r="S11" s="251"/>
      <c r="T11" s="251"/>
      <c r="U11" s="251"/>
      <c r="V11" s="251"/>
      <c r="W11" s="251"/>
      <c r="X11" s="251"/>
      <c r="Y11" s="251"/>
      <c r="Z11" s="251"/>
    </row>
    <row r="12" spans="1:26" x14ac:dyDescent="0.25">
      <c r="A12" s="255"/>
      <c r="B12" s="255"/>
      <c r="C12" s="251"/>
      <c r="D12" s="251"/>
      <c r="E12" s="256"/>
      <c r="F12" s="251"/>
      <c r="G12" s="251"/>
      <c r="H12" s="251"/>
      <c r="I12" s="251"/>
      <c r="J12" s="251"/>
      <c r="K12" s="251"/>
      <c r="L12" s="251"/>
      <c r="M12" s="251"/>
      <c r="N12" s="251"/>
      <c r="O12" s="251"/>
      <c r="P12" s="251"/>
      <c r="Q12" s="251"/>
      <c r="R12" s="251"/>
      <c r="S12" s="251"/>
      <c r="T12" s="251"/>
      <c r="U12" s="251"/>
      <c r="V12" s="251"/>
      <c r="W12" s="251"/>
      <c r="X12" s="251"/>
      <c r="Y12" s="251"/>
      <c r="Z12" s="251"/>
    </row>
    <row r="13" spans="1:26" x14ac:dyDescent="0.25">
      <c r="A13" s="255"/>
      <c r="B13" s="255"/>
      <c r="C13" s="251"/>
      <c r="D13" s="251"/>
      <c r="E13" s="256"/>
      <c r="F13" s="251"/>
      <c r="G13" s="251"/>
      <c r="H13" s="251"/>
      <c r="I13" s="251"/>
      <c r="J13" s="251"/>
      <c r="K13" s="251"/>
      <c r="L13" s="251"/>
      <c r="M13" s="251"/>
      <c r="N13" s="251"/>
      <c r="O13" s="251"/>
      <c r="P13" s="251"/>
      <c r="Q13" s="251"/>
      <c r="R13" s="251"/>
      <c r="S13" s="251"/>
      <c r="T13" s="251"/>
      <c r="U13" s="251"/>
      <c r="V13" s="251"/>
      <c r="W13" s="251"/>
      <c r="X13" s="251"/>
      <c r="Y13" s="251"/>
      <c r="Z13" s="251"/>
    </row>
    <row r="14" spans="1:26" x14ac:dyDescent="0.25">
      <c r="A14" s="255"/>
      <c r="B14" s="259"/>
      <c r="C14" s="260"/>
      <c r="D14" s="251"/>
      <c r="E14" s="256"/>
      <c r="F14" s="251"/>
      <c r="G14" s="251"/>
      <c r="H14" s="251"/>
      <c r="I14" s="251"/>
      <c r="J14" s="251"/>
      <c r="K14" s="251"/>
      <c r="L14" s="251"/>
      <c r="M14" s="251"/>
      <c r="N14" s="251"/>
      <c r="O14" s="251"/>
      <c r="P14" s="251"/>
      <c r="Q14" s="251"/>
      <c r="R14" s="251"/>
      <c r="S14" s="251"/>
      <c r="T14" s="251"/>
      <c r="U14" s="251"/>
      <c r="V14" s="251"/>
      <c r="W14" s="251"/>
      <c r="X14" s="251"/>
      <c r="Y14" s="251"/>
      <c r="Z14" s="251"/>
    </row>
    <row r="15" spans="1:26" x14ac:dyDescent="0.25">
      <c r="A15" s="255"/>
      <c r="B15" s="259"/>
      <c r="C15" s="260"/>
      <c r="D15" s="251"/>
      <c r="E15" s="256"/>
      <c r="F15" s="251"/>
      <c r="G15" s="251"/>
      <c r="H15" s="251"/>
      <c r="I15" s="251"/>
      <c r="J15" s="251"/>
      <c r="K15" s="251"/>
      <c r="L15" s="251"/>
      <c r="M15" s="251"/>
      <c r="N15" s="251"/>
      <c r="O15" s="251"/>
      <c r="P15" s="251"/>
      <c r="Q15" s="251"/>
      <c r="R15" s="251"/>
      <c r="S15" s="251"/>
      <c r="T15" s="251"/>
      <c r="U15" s="251"/>
      <c r="V15" s="251"/>
      <c r="W15" s="251"/>
      <c r="X15" s="251"/>
      <c r="Y15" s="251"/>
      <c r="Z15" s="251"/>
    </row>
    <row r="16" spans="1:26" x14ac:dyDescent="0.25">
      <c r="A16" s="255"/>
      <c r="B16" s="259"/>
      <c r="C16" s="260"/>
      <c r="D16" s="251"/>
      <c r="E16" s="256"/>
      <c r="F16" s="251"/>
      <c r="G16" s="251"/>
      <c r="H16" s="251"/>
      <c r="I16" s="251"/>
      <c r="J16" s="251"/>
      <c r="K16" s="251"/>
      <c r="L16" s="251"/>
      <c r="M16" s="251"/>
      <c r="N16" s="251"/>
      <c r="O16" s="251"/>
      <c r="P16" s="251"/>
      <c r="Q16" s="251"/>
      <c r="R16" s="251"/>
      <c r="S16" s="251"/>
      <c r="T16" s="251"/>
      <c r="U16" s="251"/>
      <c r="V16" s="251"/>
      <c r="W16" s="251"/>
      <c r="X16" s="251"/>
      <c r="Y16" s="251"/>
      <c r="Z16" s="251"/>
    </row>
    <row r="17" spans="1:26" x14ac:dyDescent="0.25">
      <c r="A17" s="255"/>
      <c r="B17" s="259"/>
      <c r="C17" s="260"/>
      <c r="D17" s="251"/>
      <c r="E17" s="256"/>
      <c r="F17" s="251"/>
      <c r="G17" s="251"/>
      <c r="H17" s="251"/>
      <c r="I17" s="251"/>
      <c r="J17" s="251"/>
      <c r="K17" s="251"/>
      <c r="L17" s="251"/>
      <c r="M17" s="251"/>
      <c r="N17" s="251"/>
      <c r="O17" s="251"/>
      <c r="P17" s="251"/>
      <c r="Q17" s="251"/>
      <c r="R17" s="251"/>
      <c r="S17" s="251"/>
      <c r="T17" s="251"/>
      <c r="U17" s="251"/>
      <c r="V17" s="251"/>
      <c r="W17" s="251"/>
      <c r="X17" s="251"/>
      <c r="Y17" s="251"/>
      <c r="Z17" s="251"/>
    </row>
    <row r="18" spans="1:26" x14ac:dyDescent="0.25">
      <c r="A18" s="255"/>
      <c r="B18" s="259"/>
      <c r="C18" s="260"/>
      <c r="D18" s="251"/>
      <c r="E18" s="256"/>
      <c r="F18" s="251"/>
      <c r="G18" s="251"/>
      <c r="H18" s="251"/>
      <c r="I18" s="251"/>
      <c r="J18" s="251"/>
      <c r="K18" s="251"/>
      <c r="L18" s="251"/>
      <c r="M18" s="251"/>
      <c r="N18" s="251"/>
      <c r="O18" s="251"/>
      <c r="P18" s="251"/>
      <c r="Q18" s="251"/>
      <c r="R18" s="251"/>
      <c r="S18" s="251"/>
      <c r="T18" s="251"/>
      <c r="U18" s="251"/>
      <c r="V18" s="251"/>
      <c r="W18" s="251"/>
      <c r="X18" s="251"/>
      <c r="Y18" s="251"/>
      <c r="Z18" s="251"/>
    </row>
    <row r="19" spans="1:26" x14ac:dyDescent="0.25">
      <c r="A19" s="255"/>
      <c r="B19" s="259"/>
      <c r="C19" s="260"/>
      <c r="D19" s="251"/>
      <c r="E19" s="256"/>
      <c r="F19" s="251"/>
      <c r="G19" s="251"/>
      <c r="H19" s="251"/>
      <c r="I19" s="251"/>
      <c r="J19" s="251"/>
      <c r="K19" s="251"/>
      <c r="L19" s="251"/>
      <c r="M19" s="251"/>
      <c r="N19" s="251"/>
      <c r="O19" s="251"/>
      <c r="P19" s="251"/>
      <c r="Q19" s="251"/>
      <c r="R19" s="251"/>
      <c r="S19" s="251"/>
      <c r="T19" s="251"/>
      <c r="U19" s="251"/>
      <c r="V19" s="251"/>
      <c r="W19" s="251"/>
      <c r="X19" s="251"/>
      <c r="Y19" s="251"/>
      <c r="Z19" s="251"/>
    </row>
    <row r="20" spans="1:26" x14ac:dyDescent="0.25">
      <c r="A20" s="255"/>
      <c r="B20" s="259"/>
      <c r="C20" s="260"/>
      <c r="D20" s="251"/>
      <c r="E20" s="256"/>
      <c r="F20" s="251"/>
      <c r="G20" s="251"/>
      <c r="H20" s="251"/>
      <c r="I20" s="251"/>
      <c r="J20" s="251"/>
      <c r="K20" s="251"/>
      <c r="L20" s="251"/>
      <c r="M20" s="251"/>
      <c r="N20" s="251"/>
      <c r="O20" s="251"/>
      <c r="P20" s="251"/>
      <c r="Q20" s="251"/>
      <c r="R20" s="251"/>
      <c r="S20" s="251"/>
      <c r="T20" s="251"/>
      <c r="U20" s="251"/>
      <c r="V20" s="251"/>
      <c r="W20" s="251"/>
      <c r="X20" s="251"/>
      <c r="Y20" s="251"/>
      <c r="Z20" s="251"/>
    </row>
    <row r="21" spans="1:26" x14ac:dyDescent="0.25">
      <c r="A21" s="255"/>
      <c r="B21" s="259"/>
      <c r="C21" s="260"/>
      <c r="D21" s="251"/>
      <c r="E21" s="256"/>
      <c r="F21" s="251"/>
      <c r="G21" s="251"/>
      <c r="H21" s="251"/>
      <c r="I21" s="251"/>
      <c r="J21" s="251"/>
      <c r="K21" s="251"/>
      <c r="L21" s="251"/>
      <c r="M21" s="251"/>
      <c r="N21" s="251"/>
      <c r="O21" s="251"/>
      <c r="P21" s="251"/>
      <c r="Q21" s="251"/>
      <c r="R21" s="251"/>
      <c r="S21" s="251"/>
      <c r="T21" s="251"/>
      <c r="U21" s="251"/>
      <c r="V21" s="251"/>
      <c r="W21" s="251"/>
      <c r="X21" s="251"/>
      <c r="Y21" s="251"/>
      <c r="Z21" s="251"/>
    </row>
    <row r="22" spans="1:26" x14ac:dyDescent="0.25">
      <c r="A22" s="255"/>
      <c r="B22" s="259"/>
      <c r="C22" s="260"/>
      <c r="D22" s="251"/>
      <c r="E22" s="256"/>
      <c r="F22" s="251"/>
      <c r="G22" s="251"/>
      <c r="H22" s="251"/>
      <c r="I22" s="251"/>
      <c r="J22" s="251"/>
      <c r="K22" s="251"/>
      <c r="L22" s="251"/>
      <c r="M22" s="251"/>
      <c r="N22" s="251"/>
      <c r="O22" s="251"/>
      <c r="P22" s="251"/>
      <c r="Q22" s="251"/>
      <c r="R22" s="251"/>
      <c r="S22" s="251"/>
      <c r="T22" s="251"/>
      <c r="U22" s="251"/>
      <c r="V22" s="251"/>
      <c r="W22" s="251"/>
      <c r="X22" s="251"/>
      <c r="Y22" s="251"/>
      <c r="Z22" s="251"/>
    </row>
    <row r="23" spans="1:26" x14ac:dyDescent="0.25">
      <c r="A23" s="255"/>
      <c r="B23" s="259"/>
      <c r="C23" s="260"/>
      <c r="D23" s="251"/>
      <c r="E23" s="256"/>
      <c r="F23" s="251"/>
      <c r="G23" s="251"/>
      <c r="H23" s="251"/>
      <c r="I23" s="251"/>
      <c r="J23" s="251"/>
      <c r="K23" s="251"/>
      <c r="L23" s="251"/>
      <c r="M23" s="251"/>
      <c r="N23" s="251"/>
      <c r="O23" s="251"/>
      <c r="P23" s="251"/>
      <c r="Q23" s="251"/>
      <c r="R23" s="251"/>
      <c r="S23" s="251"/>
      <c r="T23" s="251"/>
      <c r="U23" s="251"/>
      <c r="V23" s="251"/>
      <c r="W23" s="251"/>
      <c r="X23" s="251"/>
      <c r="Y23" s="251"/>
      <c r="Z23" s="251"/>
    </row>
    <row r="24" spans="1:26" x14ac:dyDescent="0.25">
      <c r="A24" s="255"/>
      <c r="B24" s="259"/>
      <c r="C24" s="260"/>
      <c r="D24" s="251"/>
      <c r="E24" s="256"/>
      <c r="F24" s="251"/>
      <c r="G24" s="251"/>
      <c r="H24" s="251"/>
      <c r="I24" s="251"/>
      <c r="J24" s="251"/>
      <c r="K24" s="251"/>
      <c r="L24" s="251"/>
      <c r="M24" s="251"/>
      <c r="N24" s="251"/>
      <c r="O24" s="251"/>
      <c r="P24" s="251"/>
      <c r="Q24" s="251"/>
      <c r="R24" s="251"/>
      <c r="S24" s="251"/>
      <c r="T24" s="251"/>
      <c r="U24" s="251"/>
      <c r="V24" s="251"/>
      <c r="W24" s="251"/>
      <c r="X24" s="251"/>
      <c r="Y24" s="251"/>
      <c r="Z24" s="251"/>
    </row>
    <row r="25" spans="1:26" x14ac:dyDescent="0.25">
      <c r="A25" s="255"/>
      <c r="B25" s="259"/>
      <c r="C25" s="260"/>
      <c r="D25" s="251"/>
      <c r="E25" s="256"/>
      <c r="F25" s="251"/>
      <c r="G25" s="251"/>
      <c r="H25" s="251"/>
      <c r="I25" s="251"/>
      <c r="J25" s="251"/>
      <c r="K25" s="251"/>
      <c r="L25" s="251"/>
      <c r="M25" s="251"/>
      <c r="N25" s="251"/>
      <c r="O25" s="251"/>
      <c r="P25" s="251"/>
      <c r="Q25" s="251"/>
      <c r="R25" s="251"/>
      <c r="S25" s="251"/>
      <c r="T25" s="251"/>
      <c r="U25" s="251"/>
      <c r="V25" s="251"/>
      <c r="W25" s="251"/>
      <c r="X25" s="251"/>
      <c r="Y25" s="251"/>
      <c r="Z25" s="251"/>
    </row>
    <row r="26" spans="1:26" x14ac:dyDescent="0.25">
      <c r="A26" s="255"/>
      <c r="B26" s="259"/>
      <c r="C26" s="260"/>
      <c r="D26" s="251"/>
      <c r="E26" s="256"/>
      <c r="F26" s="251"/>
      <c r="G26" s="251"/>
      <c r="H26" s="251"/>
      <c r="I26" s="251"/>
      <c r="J26" s="251"/>
      <c r="K26" s="251"/>
      <c r="L26" s="251"/>
      <c r="M26" s="251"/>
      <c r="N26" s="251"/>
      <c r="O26" s="251"/>
      <c r="P26" s="251"/>
      <c r="Q26" s="251"/>
      <c r="R26" s="251"/>
      <c r="S26" s="251"/>
      <c r="T26" s="251"/>
      <c r="U26" s="251"/>
      <c r="V26" s="251"/>
      <c r="W26" s="251"/>
      <c r="X26" s="251"/>
      <c r="Y26" s="251"/>
      <c r="Z26" s="251"/>
    </row>
    <row r="27" spans="1:26" x14ac:dyDescent="0.25">
      <c r="A27" s="255"/>
      <c r="B27" s="259"/>
      <c r="C27" s="260"/>
      <c r="D27" s="251"/>
      <c r="E27" s="256"/>
      <c r="F27" s="251"/>
      <c r="G27" s="251"/>
      <c r="H27" s="251"/>
      <c r="I27" s="251"/>
      <c r="J27" s="251"/>
      <c r="K27" s="251"/>
      <c r="L27" s="251"/>
      <c r="M27" s="251"/>
      <c r="N27" s="251"/>
      <c r="O27" s="251"/>
      <c r="P27" s="251"/>
      <c r="Q27" s="251"/>
      <c r="R27" s="251"/>
      <c r="S27" s="251"/>
      <c r="T27" s="251"/>
      <c r="U27" s="251"/>
      <c r="V27" s="251"/>
      <c r="W27" s="251"/>
      <c r="X27" s="251"/>
      <c r="Y27" s="251"/>
      <c r="Z27" s="251"/>
    </row>
    <row r="28" spans="1:26" x14ac:dyDescent="0.25">
      <c r="A28" s="255"/>
      <c r="B28" s="259"/>
      <c r="C28" s="260"/>
      <c r="D28" s="251"/>
      <c r="E28" s="256"/>
      <c r="F28" s="251"/>
      <c r="G28" s="251"/>
      <c r="H28" s="251"/>
      <c r="I28" s="251"/>
      <c r="J28" s="251"/>
      <c r="K28" s="251"/>
      <c r="L28" s="251"/>
      <c r="M28" s="251"/>
      <c r="N28" s="251"/>
      <c r="O28" s="251"/>
      <c r="P28" s="251"/>
      <c r="Q28" s="251"/>
      <c r="R28" s="251"/>
      <c r="S28" s="251"/>
      <c r="T28" s="251"/>
      <c r="U28" s="251"/>
      <c r="V28" s="251"/>
      <c r="W28" s="251"/>
      <c r="X28" s="251"/>
      <c r="Y28" s="251"/>
      <c r="Z28" s="251"/>
    </row>
    <row r="29" spans="1:26" x14ac:dyDescent="0.25">
      <c r="A29" s="255"/>
      <c r="B29" s="259"/>
      <c r="C29" s="260"/>
      <c r="D29" s="251"/>
      <c r="E29" s="256"/>
      <c r="F29" s="251"/>
      <c r="G29" s="251"/>
      <c r="H29" s="251"/>
      <c r="I29" s="251"/>
      <c r="J29" s="251"/>
      <c r="K29" s="251"/>
      <c r="L29" s="251"/>
      <c r="M29" s="251"/>
      <c r="N29" s="251"/>
      <c r="O29" s="251"/>
      <c r="P29" s="251"/>
      <c r="Q29" s="251"/>
      <c r="R29" s="251"/>
      <c r="S29" s="251"/>
      <c r="T29" s="251"/>
      <c r="U29" s="251"/>
      <c r="V29" s="251"/>
      <c r="W29" s="251"/>
      <c r="X29" s="251"/>
      <c r="Y29" s="251"/>
      <c r="Z29" s="251"/>
    </row>
    <row r="30" spans="1:26" x14ac:dyDescent="0.25">
      <c r="A30" s="255"/>
      <c r="B30" s="259"/>
      <c r="C30" s="260"/>
      <c r="D30" s="251"/>
      <c r="E30" s="256"/>
      <c r="F30" s="251"/>
      <c r="G30" s="251"/>
      <c r="H30" s="251"/>
      <c r="I30" s="251"/>
      <c r="J30" s="251"/>
      <c r="K30" s="251"/>
      <c r="L30" s="251"/>
      <c r="M30" s="251"/>
      <c r="N30" s="251"/>
      <c r="O30" s="251"/>
      <c r="P30" s="251"/>
      <c r="Q30" s="251"/>
      <c r="R30" s="251"/>
      <c r="S30" s="251"/>
      <c r="T30" s="251"/>
      <c r="U30" s="251"/>
      <c r="V30" s="251"/>
      <c r="W30" s="251"/>
      <c r="X30" s="251"/>
      <c r="Y30" s="251"/>
      <c r="Z30" s="251"/>
    </row>
    <row r="31" spans="1:26" x14ac:dyDescent="0.25">
      <c r="A31" s="255"/>
      <c r="B31" s="259"/>
      <c r="C31" s="260"/>
      <c r="D31" s="251"/>
      <c r="E31" s="256"/>
      <c r="F31" s="251"/>
      <c r="G31" s="251"/>
      <c r="H31" s="251"/>
      <c r="I31" s="251"/>
      <c r="J31" s="251"/>
      <c r="K31" s="251"/>
      <c r="L31" s="251"/>
      <c r="M31" s="251"/>
      <c r="N31" s="251"/>
      <c r="O31" s="251"/>
      <c r="P31" s="251"/>
      <c r="Q31" s="251"/>
      <c r="R31" s="251"/>
      <c r="S31" s="251"/>
      <c r="T31" s="251"/>
      <c r="U31" s="251"/>
      <c r="V31" s="251"/>
      <c r="W31" s="251"/>
      <c r="X31" s="251"/>
      <c r="Y31" s="251"/>
      <c r="Z31" s="251"/>
    </row>
    <row r="32" spans="1:26" x14ac:dyDescent="0.25">
      <c r="A32" s="255"/>
      <c r="B32" s="259"/>
      <c r="C32" s="260"/>
      <c r="D32" s="251"/>
      <c r="E32" s="256"/>
      <c r="F32" s="251"/>
      <c r="G32" s="251"/>
      <c r="H32" s="251"/>
      <c r="I32" s="251"/>
      <c r="J32" s="251"/>
      <c r="K32" s="251"/>
      <c r="L32" s="251"/>
      <c r="M32" s="251"/>
      <c r="N32" s="251"/>
      <c r="O32" s="251"/>
      <c r="P32" s="251"/>
      <c r="Q32" s="251"/>
      <c r="R32" s="251"/>
      <c r="S32" s="251"/>
      <c r="T32" s="251"/>
      <c r="U32" s="251"/>
      <c r="V32" s="251"/>
      <c r="W32" s="251"/>
      <c r="X32" s="251"/>
      <c r="Y32" s="251"/>
      <c r="Z32" s="251"/>
    </row>
    <row r="33" spans="1:26" x14ac:dyDescent="0.25">
      <c r="A33" s="255"/>
      <c r="B33" s="259"/>
      <c r="C33" s="260"/>
      <c r="D33" s="251"/>
      <c r="E33" s="256"/>
      <c r="F33" s="251"/>
      <c r="G33" s="251"/>
      <c r="H33" s="251"/>
      <c r="I33" s="251"/>
      <c r="J33" s="251"/>
      <c r="K33" s="251"/>
      <c r="L33" s="251"/>
      <c r="M33" s="251"/>
      <c r="N33" s="251"/>
      <c r="O33" s="251"/>
      <c r="P33" s="251"/>
      <c r="Q33" s="251"/>
      <c r="R33" s="251"/>
      <c r="S33" s="251"/>
      <c r="T33" s="251"/>
      <c r="U33" s="251"/>
      <c r="V33" s="251"/>
      <c r="W33" s="251"/>
      <c r="X33" s="251"/>
      <c r="Y33" s="251"/>
      <c r="Z33" s="251"/>
    </row>
    <row r="34" spans="1:26" x14ac:dyDescent="0.25">
      <c r="A34" s="255"/>
      <c r="B34" s="259"/>
      <c r="C34" s="260"/>
      <c r="D34" s="251"/>
      <c r="E34" s="256"/>
      <c r="F34" s="251"/>
      <c r="G34" s="251"/>
      <c r="H34" s="251"/>
      <c r="I34" s="251"/>
      <c r="J34" s="251"/>
      <c r="K34" s="251"/>
      <c r="L34" s="251"/>
      <c r="M34" s="251"/>
      <c r="N34" s="251"/>
      <c r="O34" s="251"/>
      <c r="P34" s="251"/>
      <c r="Q34" s="251"/>
      <c r="R34" s="251"/>
      <c r="S34" s="251"/>
      <c r="T34" s="251"/>
      <c r="U34" s="251"/>
      <c r="V34" s="251"/>
      <c r="W34" s="251"/>
      <c r="X34" s="251"/>
      <c r="Y34" s="251"/>
      <c r="Z34" s="251"/>
    </row>
    <row r="35" spans="1:26" x14ac:dyDescent="0.25">
      <c r="A35" s="255"/>
      <c r="B35" s="259"/>
      <c r="C35" s="260"/>
      <c r="D35" s="251"/>
      <c r="E35" s="256"/>
      <c r="F35" s="251"/>
      <c r="G35" s="251"/>
      <c r="H35" s="251"/>
      <c r="I35" s="251"/>
      <c r="J35" s="251"/>
      <c r="K35" s="251"/>
      <c r="L35" s="251"/>
      <c r="M35" s="251"/>
      <c r="N35" s="251"/>
      <c r="O35" s="251"/>
      <c r="P35" s="251"/>
      <c r="Q35" s="251"/>
      <c r="R35" s="251"/>
      <c r="S35" s="251"/>
      <c r="T35" s="251"/>
      <c r="U35" s="251"/>
      <c r="V35" s="251"/>
      <c r="W35" s="251"/>
      <c r="X35" s="251"/>
      <c r="Y35" s="251"/>
      <c r="Z35" s="251"/>
    </row>
    <row r="36" spans="1:26" x14ac:dyDescent="0.25">
      <c r="A36" s="255"/>
      <c r="B36" s="259"/>
      <c r="C36" s="260"/>
      <c r="D36" s="251"/>
      <c r="E36" s="256"/>
      <c r="F36" s="251"/>
      <c r="G36" s="251"/>
      <c r="H36" s="251"/>
      <c r="I36" s="251"/>
      <c r="J36" s="251"/>
      <c r="K36" s="251"/>
      <c r="L36" s="251"/>
      <c r="M36" s="251"/>
      <c r="N36" s="251"/>
      <c r="O36" s="251"/>
      <c r="P36" s="251"/>
      <c r="Q36" s="251"/>
      <c r="R36" s="251"/>
      <c r="S36" s="251"/>
      <c r="T36" s="251"/>
      <c r="U36" s="251"/>
      <c r="V36" s="251"/>
      <c r="W36" s="251"/>
      <c r="X36" s="251"/>
      <c r="Y36" s="251"/>
      <c r="Z36" s="251"/>
    </row>
    <row r="37" spans="1:26" x14ac:dyDescent="0.25">
      <c r="A37" s="255"/>
      <c r="B37" s="259"/>
      <c r="C37" s="260"/>
      <c r="D37" s="251"/>
      <c r="E37" s="256"/>
      <c r="F37" s="251"/>
      <c r="G37" s="251"/>
      <c r="H37" s="251"/>
      <c r="I37" s="251"/>
      <c r="J37" s="251"/>
      <c r="K37" s="251"/>
      <c r="L37" s="251"/>
      <c r="M37" s="251"/>
      <c r="N37" s="251"/>
      <c r="O37" s="251"/>
      <c r="P37" s="251"/>
      <c r="Q37" s="251"/>
      <c r="R37" s="251"/>
      <c r="S37" s="251"/>
      <c r="T37" s="251"/>
      <c r="U37" s="251"/>
      <c r="V37" s="251"/>
      <c r="W37" s="251"/>
      <c r="X37" s="251"/>
      <c r="Y37" s="251"/>
      <c r="Z37" s="251"/>
    </row>
    <row r="38" spans="1:26" x14ac:dyDescent="0.25">
      <c r="A38" s="255"/>
      <c r="B38" s="259"/>
      <c r="C38" s="260"/>
      <c r="D38" s="251"/>
      <c r="E38" s="256"/>
      <c r="F38" s="251"/>
      <c r="G38" s="251"/>
      <c r="H38" s="251"/>
      <c r="I38" s="251"/>
      <c r="J38" s="251"/>
      <c r="K38" s="251"/>
      <c r="L38" s="251"/>
      <c r="M38" s="251"/>
      <c r="N38" s="251"/>
      <c r="O38" s="251"/>
      <c r="P38" s="251"/>
      <c r="Q38" s="251"/>
      <c r="R38" s="251"/>
      <c r="S38" s="251"/>
      <c r="T38" s="251"/>
      <c r="U38" s="251"/>
      <c r="V38" s="251"/>
      <c r="W38" s="251"/>
      <c r="X38" s="251"/>
      <c r="Y38" s="251"/>
      <c r="Z38" s="251"/>
    </row>
    <row r="39" spans="1:26" x14ac:dyDescent="0.25">
      <c r="A39" s="255"/>
      <c r="B39" s="259"/>
      <c r="C39" s="260"/>
      <c r="D39" s="251"/>
      <c r="E39" s="256"/>
      <c r="F39" s="251"/>
      <c r="G39" s="251"/>
      <c r="H39" s="251"/>
      <c r="I39" s="251"/>
      <c r="J39" s="251"/>
      <c r="K39" s="251"/>
      <c r="L39" s="251"/>
      <c r="M39" s="251"/>
      <c r="N39" s="251"/>
      <c r="O39" s="251"/>
      <c r="P39" s="251"/>
      <c r="Q39" s="251"/>
      <c r="R39" s="251"/>
      <c r="S39" s="251"/>
      <c r="T39" s="251"/>
      <c r="U39" s="251"/>
      <c r="V39" s="251"/>
      <c r="W39" s="251"/>
      <c r="X39" s="251"/>
      <c r="Y39" s="251"/>
      <c r="Z39" s="251"/>
    </row>
    <row r="40" spans="1:26" x14ac:dyDescent="0.25">
      <c r="A40" s="255"/>
      <c r="B40" s="259"/>
      <c r="C40" s="260"/>
      <c r="D40" s="251"/>
      <c r="E40" s="256"/>
      <c r="F40" s="251"/>
      <c r="G40" s="251"/>
      <c r="H40" s="251"/>
      <c r="I40" s="251"/>
      <c r="J40" s="251"/>
      <c r="K40" s="251"/>
      <c r="L40" s="251"/>
      <c r="M40" s="251"/>
      <c r="N40" s="251"/>
      <c r="O40" s="251"/>
      <c r="P40" s="251"/>
      <c r="Q40" s="251"/>
      <c r="R40" s="251"/>
      <c r="S40" s="251"/>
      <c r="T40" s="251"/>
      <c r="U40" s="251"/>
      <c r="V40" s="251"/>
      <c r="W40" s="251"/>
      <c r="X40" s="251"/>
      <c r="Y40" s="251"/>
      <c r="Z40" s="251"/>
    </row>
    <row r="41" spans="1:26" x14ac:dyDescent="0.25">
      <c r="A41" s="255"/>
      <c r="B41" s="259"/>
      <c r="C41" s="260"/>
      <c r="D41" s="251"/>
      <c r="E41" s="256"/>
      <c r="F41" s="251"/>
      <c r="G41" s="251"/>
      <c r="H41" s="251"/>
      <c r="I41" s="251"/>
      <c r="J41" s="251"/>
      <c r="K41" s="251"/>
      <c r="L41" s="251"/>
      <c r="M41" s="251"/>
      <c r="N41" s="251"/>
      <c r="O41" s="251"/>
      <c r="P41" s="251"/>
      <c r="Q41" s="251"/>
      <c r="R41" s="251"/>
      <c r="S41" s="251"/>
      <c r="T41" s="251"/>
      <c r="U41" s="251"/>
      <c r="V41" s="251"/>
      <c r="W41" s="251"/>
      <c r="X41" s="251"/>
      <c r="Y41" s="251"/>
      <c r="Z41" s="251"/>
    </row>
    <row r="42" spans="1:26" x14ac:dyDescent="0.25">
      <c r="A42" s="255"/>
      <c r="B42" s="259"/>
      <c r="C42" s="260"/>
      <c r="D42" s="251"/>
      <c r="E42" s="256"/>
      <c r="F42" s="251"/>
      <c r="G42" s="251"/>
      <c r="H42" s="251"/>
      <c r="I42" s="251"/>
      <c r="J42" s="251"/>
      <c r="K42" s="251"/>
      <c r="L42" s="251"/>
      <c r="M42" s="251"/>
      <c r="N42" s="251"/>
      <c r="O42" s="251"/>
      <c r="P42" s="251"/>
      <c r="Q42" s="251"/>
      <c r="R42" s="251"/>
      <c r="S42" s="251"/>
      <c r="T42" s="251"/>
      <c r="U42" s="251"/>
      <c r="V42" s="251"/>
      <c r="W42" s="251"/>
      <c r="X42" s="251"/>
      <c r="Y42" s="251"/>
      <c r="Z42" s="251"/>
    </row>
    <row r="43" spans="1:26" x14ac:dyDescent="0.25">
      <c r="A43" s="255"/>
      <c r="B43" s="259"/>
      <c r="C43" s="260"/>
      <c r="D43" s="251"/>
      <c r="E43" s="256"/>
      <c r="F43" s="251"/>
      <c r="G43" s="251"/>
      <c r="H43" s="251"/>
      <c r="I43" s="251"/>
      <c r="J43" s="251"/>
      <c r="K43" s="251"/>
      <c r="L43" s="251"/>
      <c r="M43" s="251"/>
      <c r="N43" s="251"/>
      <c r="O43" s="251"/>
      <c r="P43" s="251"/>
      <c r="Q43" s="251"/>
      <c r="R43" s="251"/>
      <c r="S43" s="251"/>
      <c r="T43" s="251"/>
      <c r="U43" s="251"/>
      <c r="V43" s="251"/>
      <c r="W43" s="251"/>
      <c r="X43" s="251"/>
      <c r="Y43" s="251"/>
      <c r="Z43" s="251"/>
    </row>
    <row r="44" spans="1:26" x14ac:dyDescent="0.25">
      <c r="A44" s="255"/>
      <c r="B44" s="259"/>
      <c r="C44" s="260"/>
      <c r="D44" s="251"/>
      <c r="E44" s="256"/>
      <c r="F44" s="251"/>
      <c r="G44" s="251"/>
      <c r="H44" s="251"/>
      <c r="I44" s="251"/>
      <c r="J44" s="251"/>
      <c r="K44" s="251"/>
      <c r="L44" s="251"/>
      <c r="M44" s="251"/>
      <c r="N44" s="251"/>
      <c r="O44" s="251"/>
      <c r="P44" s="251"/>
      <c r="Q44" s="251"/>
      <c r="R44" s="251"/>
      <c r="S44" s="251"/>
      <c r="T44" s="251"/>
      <c r="U44" s="251"/>
      <c r="V44" s="251"/>
      <c r="W44" s="251"/>
      <c r="X44" s="251"/>
      <c r="Y44" s="251"/>
      <c r="Z44" s="251"/>
    </row>
    <row r="45" spans="1:26" x14ac:dyDescent="0.25">
      <c r="A45" s="255"/>
      <c r="B45" s="259"/>
      <c r="C45" s="260"/>
      <c r="D45" s="251"/>
      <c r="E45" s="256"/>
      <c r="F45" s="251"/>
      <c r="G45" s="251"/>
      <c r="H45" s="251"/>
      <c r="I45" s="251"/>
      <c r="J45" s="251"/>
      <c r="K45" s="251"/>
      <c r="L45" s="251"/>
      <c r="M45" s="251"/>
      <c r="N45" s="251"/>
      <c r="O45" s="251"/>
      <c r="P45" s="251"/>
      <c r="Q45" s="251"/>
      <c r="R45" s="251"/>
      <c r="S45" s="251"/>
      <c r="T45" s="251"/>
      <c r="U45" s="251"/>
      <c r="V45" s="251"/>
      <c r="W45" s="251"/>
      <c r="X45" s="251"/>
      <c r="Y45" s="251"/>
      <c r="Z45" s="251"/>
    </row>
    <row r="46" spans="1:26" x14ac:dyDescent="0.25">
      <c r="A46" s="255"/>
      <c r="B46" s="259"/>
      <c r="C46" s="260"/>
      <c r="D46" s="251"/>
      <c r="E46" s="256"/>
      <c r="F46" s="251"/>
      <c r="G46" s="251"/>
      <c r="H46" s="251"/>
      <c r="I46" s="251"/>
      <c r="J46" s="251"/>
      <c r="K46" s="251"/>
      <c r="L46" s="251"/>
      <c r="M46" s="251"/>
      <c r="N46" s="251"/>
      <c r="O46" s="251"/>
      <c r="P46" s="251"/>
      <c r="Q46" s="251"/>
      <c r="R46" s="251"/>
      <c r="S46" s="251"/>
      <c r="T46" s="251"/>
      <c r="U46" s="251"/>
      <c r="V46" s="251"/>
      <c r="W46" s="251"/>
      <c r="X46" s="251"/>
      <c r="Y46" s="251"/>
      <c r="Z46" s="251"/>
    </row>
    <row r="47" spans="1:26" x14ac:dyDescent="0.25">
      <c r="A47" s="255"/>
      <c r="B47" s="259"/>
      <c r="C47" s="260"/>
      <c r="D47" s="251"/>
      <c r="E47" s="256"/>
      <c r="F47" s="251"/>
      <c r="G47" s="251"/>
      <c r="H47" s="251"/>
      <c r="I47" s="251"/>
      <c r="J47" s="251"/>
      <c r="K47" s="251"/>
      <c r="L47" s="251"/>
      <c r="M47" s="251"/>
      <c r="N47" s="251"/>
      <c r="O47" s="251"/>
      <c r="P47" s="251"/>
      <c r="Q47" s="251"/>
      <c r="R47" s="251"/>
      <c r="S47" s="251"/>
      <c r="T47" s="251"/>
      <c r="U47" s="251"/>
      <c r="V47" s="251"/>
      <c r="W47" s="251"/>
      <c r="X47" s="251"/>
      <c r="Y47" s="251"/>
      <c r="Z47" s="251"/>
    </row>
    <row r="48" spans="1:26" x14ac:dyDescent="0.25">
      <c r="A48" s="255"/>
      <c r="B48" s="259"/>
      <c r="C48" s="260"/>
      <c r="D48" s="251"/>
      <c r="E48" s="256"/>
      <c r="F48" s="251"/>
      <c r="G48" s="251"/>
      <c r="H48" s="251"/>
      <c r="I48" s="251"/>
      <c r="J48" s="251"/>
      <c r="K48" s="251"/>
      <c r="L48" s="251"/>
      <c r="M48" s="251"/>
      <c r="N48" s="251"/>
      <c r="O48" s="251"/>
      <c r="P48" s="251"/>
      <c r="Q48" s="251"/>
      <c r="R48" s="251"/>
      <c r="S48" s="251"/>
      <c r="T48" s="251"/>
      <c r="U48" s="251"/>
      <c r="V48" s="251"/>
      <c r="W48" s="251"/>
      <c r="X48" s="251"/>
      <c r="Y48" s="251"/>
      <c r="Z48" s="251"/>
    </row>
    <row r="49" spans="1:26" x14ac:dyDescent="0.25">
      <c r="A49" s="255"/>
      <c r="B49" s="259"/>
      <c r="C49" s="260"/>
      <c r="D49" s="251"/>
      <c r="E49" s="256"/>
      <c r="F49" s="251"/>
      <c r="G49" s="251"/>
      <c r="H49" s="251"/>
      <c r="I49" s="251"/>
      <c r="J49" s="251"/>
      <c r="K49" s="251"/>
      <c r="L49" s="251"/>
      <c r="M49" s="251"/>
      <c r="N49" s="251"/>
      <c r="O49" s="251"/>
      <c r="P49" s="251"/>
      <c r="Q49" s="251"/>
      <c r="R49" s="251"/>
      <c r="S49" s="251"/>
      <c r="T49" s="251"/>
      <c r="U49" s="251"/>
      <c r="V49" s="251"/>
      <c r="W49" s="251"/>
      <c r="X49" s="251"/>
      <c r="Y49" s="251"/>
      <c r="Z49" s="251"/>
    </row>
    <row r="50" spans="1:26" x14ac:dyDescent="0.25">
      <c r="A50" s="255"/>
      <c r="B50" s="259"/>
      <c r="C50" s="260"/>
      <c r="D50" s="251"/>
      <c r="E50" s="256"/>
      <c r="F50" s="251"/>
      <c r="G50" s="251"/>
      <c r="H50" s="251"/>
      <c r="I50" s="251"/>
      <c r="J50" s="251"/>
      <c r="K50" s="251"/>
      <c r="L50" s="251"/>
      <c r="M50" s="251"/>
      <c r="N50" s="251"/>
      <c r="O50" s="251"/>
      <c r="P50" s="251"/>
      <c r="Q50" s="251"/>
      <c r="R50" s="251"/>
      <c r="S50" s="251"/>
      <c r="T50" s="251"/>
      <c r="U50" s="251"/>
      <c r="V50" s="251"/>
      <c r="W50" s="251"/>
      <c r="X50" s="251"/>
      <c r="Y50" s="251"/>
      <c r="Z50" s="251"/>
    </row>
  </sheetData>
  <sheetProtection algorithmName="SHA-512" hashValue="NkU9AhkKreMESvhKJdIx7B6RfkcR9JQDgby0QpyvvHao7BKIsGHGl4IfV0qHTHG8A9m8rcQ4UUA6sNhJHwlemg==" saltValue="AAphgZT92+vV77TTdMXvWw==" spinCount="100000" sheet="1" objects="1" scenarios="1" selectLockedCells="1" autoFilter="0"/>
  <mergeCells count="3">
    <mergeCell ref="A8:B8"/>
    <mergeCell ref="A9:B9"/>
    <mergeCell ref="A10:B10"/>
  </mergeCells>
  <conditionalFormatting sqref="B1">
    <cfRule type="expression" dxfId="2067" priority="2">
      <formula>$B$1="NAME DER VERGABESTELLE / AUFTRAGGEBENDEN"</formula>
    </cfRule>
  </conditionalFormatting>
  <conditionalFormatting sqref="B2">
    <cfRule type="expression" dxfId="2066" priority="1">
      <formula>$B$2="BEZEICHNUNG DES VORHABENS"</formula>
    </cfRule>
  </conditionalFormatting>
  <conditionalFormatting sqref="B5">
    <cfRule type="expression" dxfId="2065" priority="6" stopIfTrue="1">
      <formula>$B$5=""</formula>
    </cfRule>
  </conditionalFormatting>
  <conditionalFormatting sqref="B6">
    <cfRule type="expression" dxfId="2064" priority="3">
      <formula>$B$6=""</formula>
    </cfRule>
  </conditionalFormatting>
  <printOptions horizontalCentered="1"/>
  <pageMargins left="0.19685039370078738" right="0.19685039370078738" top="0.59055118110236215" bottom="0.98425196850393704" header="0.39370078740157483" footer="0.39370078740157483"/>
  <pageSetup paperSize="9" scale="103"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IF(Zusammenfassung!F85&lt;&gt;"",Zusammenfassung!F85,Zusammenfassung!D85)</f>
        <v>Betriebskosten - Auftraggeber 10</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Zusammenfassung!$B$85</f>
        <v>1</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Zusammenfassung!$C$85</f>
        <v>10</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Betriebskosten - Auftraggeber 10</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yb8WsmSZoytYzApcq+/AG2nbFVw6KChCY48qy1ySxGzOLqyNS3JhqGPQkr+rw5mC/JZCoT9At3K2n0av5FN5Xw==" saltValue="3ZQXbxEAhb1mMsZIf+5RxA==" spinCount="100000" sheet="1" objects="1" scenarios="1" formatCells="0" formatRows="0" selectLockedCells="1" autoFilter="0"/>
  <mergeCells count="1">
    <mergeCell ref="O10:P10"/>
  </mergeCells>
  <conditionalFormatting sqref="J14:Q31">
    <cfRule type="expression" dxfId="696" priority="2" stopIfTrue="1">
      <formula>AND( $A14=4, $C14="ü" )</formula>
    </cfRule>
    <cfRule type="expression" dxfId="695" priority="11" stopIfTrue="1">
      <formula>AND( $A14=3, $C14="ü" )</formula>
    </cfRule>
  </conditionalFormatting>
  <conditionalFormatting sqref="J31:Q31">
    <cfRule type="expression" dxfId="694" priority="5" stopIfTrue="1">
      <formula>AND( $A31=1, $C31="T" )</formula>
    </cfRule>
    <cfRule type="expression" dxfId="693" priority="6" stopIfTrue="1">
      <formula>AND( $A31=4, $C31="ü" )</formula>
    </cfRule>
    <cfRule type="expression" dxfId="692" priority="7" stopIfTrue="1">
      <formula>AND( $A31=3, $C31="ü" )</formula>
    </cfRule>
    <cfRule type="expression" dxfId="691" priority="8" stopIfTrue="1">
      <formula>AND( $A31=2, $C31="Ü" )</formula>
    </cfRule>
  </conditionalFormatting>
  <conditionalFormatting sqref="J14:W31">
    <cfRule type="expression" dxfId="690" priority="1" stopIfTrue="1">
      <formula>AND( $A14=1, $C14="T" )</formula>
    </cfRule>
    <cfRule type="expression" dxfId="689" priority="12" stopIfTrue="1">
      <formula>AND( $A14=2, $C14="Ü" )</formula>
    </cfRule>
  </conditionalFormatting>
  <conditionalFormatting sqref="O14:O31">
    <cfRule type="expression" dxfId="688" priority="10" stopIfTrue="1">
      <formula>AND($O14&lt;&gt;"",$P14&lt;&gt;"")</formula>
    </cfRule>
  </conditionalFormatting>
  <conditionalFormatting sqref="O31">
    <cfRule type="expression" dxfId="687" priority="4" stopIfTrue="1">
      <formula>AND($O31&lt;&gt;"",$P31&lt;&gt;"")</formula>
    </cfRule>
  </conditionalFormatting>
  <conditionalFormatting sqref="P14:P31">
    <cfRule type="expression" dxfId="686" priority="9" stopIfTrue="1">
      <formula>$O14&lt;&gt;""</formula>
    </cfRule>
  </conditionalFormatting>
  <conditionalFormatting sqref="P31">
    <cfRule type="expression" dxfId="685" priority="3" stopIfTrue="1">
      <formula>$O31&lt;&gt;""</formula>
    </cfRule>
  </conditionalFormatting>
  <conditionalFormatting sqref="R14:W31">
    <cfRule type="expression" dxfId="684" priority="16" stopIfTrue="1">
      <formula>AND( $A14=3, $C14="ü" )</formula>
    </cfRule>
    <cfRule type="expression" dxfId="683" priority="17" stopIfTrue="1">
      <formula>AND( $A14=4, $C14="ü" )</formula>
    </cfRule>
  </conditionalFormatting>
  <conditionalFormatting sqref="T14:T31">
    <cfRule type="expression" dxfId="682" priority="15" stopIfTrue="1">
      <formula>AND($K14&lt;&gt;"",OR($O14&lt;&gt;"",$P14&lt;&gt;""))</formula>
    </cfRule>
  </conditionalFormatting>
  <conditionalFormatting sqref="U14:U31">
    <cfRule type="expression" dxfId="681" priority="19">
      <formula>$L14&lt;&gt;""</formula>
    </cfRule>
  </conditionalFormatting>
  <conditionalFormatting sqref="V14:V31">
    <cfRule type="expression" dxfId="680" priority="18">
      <formula>$L14=""</formula>
    </cfRule>
  </conditionalFormatting>
  <dataValidations count="2">
    <dataValidation type="list" allowBlank="1" showInputMessage="1" showErrorMessage="1" sqref="B14:B31" xr:uid="{5BF23AC8-FB24-4C41-A858-ED6FF033C929}">
      <formula1>"B"</formula1>
    </dataValidation>
    <dataValidation type="list" allowBlank="1" showInputMessage="1" showErrorMessage="1" sqref="A14:A31" xr:uid="{3E139BAD-17A9-45DE-9D23-B9EFCED3C17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IF(Zusammenfassung!F86&lt;&gt;"",Zusammenfassung!F86,Zusammenfassung!D86)</f>
        <v>BK-Teilprojekt II - AG 1</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Zusammenfassung!$B$86</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Zusammenfassung!$C$86</f>
        <v>1</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1</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JOPzHhDUcnWL8w5ioZTDof0tgivO+RRT2nwlQrPL5JrxwtxzKhn188/WJtBsCDIiJNIv/oExCtvx/Q9zCuDzcw==" saltValue="lNgQrZMuqxkVbS5t2asOlw==" spinCount="100000" sheet="1" objects="1" scenarios="1" formatCells="0" formatRows="0" selectLockedCells="1" autoFilter="0"/>
  <mergeCells count="1">
    <mergeCell ref="O10:P10"/>
  </mergeCells>
  <conditionalFormatting sqref="J14:Q31">
    <cfRule type="expression" dxfId="679" priority="2" stopIfTrue="1">
      <formula>AND( $A14=4, $C14="ü" )</formula>
    </cfRule>
    <cfRule type="expression" dxfId="678" priority="11" stopIfTrue="1">
      <formula>AND( $A14=3, $C14="ü" )</formula>
    </cfRule>
  </conditionalFormatting>
  <conditionalFormatting sqref="J31:Q31">
    <cfRule type="expression" dxfId="677" priority="5" stopIfTrue="1">
      <formula>AND( $A31=1, $C31="T" )</formula>
    </cfRule>
    <cfRule type="expression" dxfId="676" priority="6" stopIfTrue="1">
      <formula>AND( $A31=4, $C31="ü" )</formula>
    </cfRule>
    <cfRule type="expression" dxfId="675" priority="7" stopIfTrue="1">
      <formula>AND( $A31=3, $C31="ü" )</formula>
    </cfRule>
    <cfRule type="expression" dxfId="674" priority="8" stopIfTrue="1">
      <formula>AND( $A31=2, $C31="Ü" )</formula>
    </cfRule>
  </conditionalFormatting>
  <conditionalFormatting sqref="J14:W31">
    <cfRule type="expression" dxfId="673" priority="1" stopIfTrue="1">
      <formula>AND( $A14=1, $C14="T" )</formula>
    </cfRule>
    <cfRule type="expression" dxfId="672" priority="12" stopIfTrue="1">
      <formula>AND( $A14=2, $C14="Ü" )</formula>
    </cfRule>
  </conditionalFormatting>
  <conditionalFormatting sqref="O14:O31">
    <cfRule type="expression" dxfId="671" priority="10" stopIfTrue="1">
      <formula>AND($O14&lt;&gt;"",$P14&lt;&gt;"")</formula>
    </cfRule>
  </conditionalFormatting>
  <conditionalFormatting sqref="O31">
    <cfRule type="expression" dxfId="670" priority="4" stopIfTrue="1">
      <formula>AND($O31&lt;&gt;"",$P31&lt;&gt;"")</formula>
    </cfRule>
  </conditionalFormatting>
  <conditionalFormatting sqref="P14:P31">
    <cfRule type="expression" dxfId="669" priority="9" stopIfTrue="1">
      <formula>$O14&lt;&gt;""</formula>
    </cfRule>
  </conditionalFormatting>
  <conditionalFormatting sqref="P31">
    <cfRule type="expression" dxfId="668" priority="3" stopIfTrue="1">
      <formula>$O31&lt;&gt;""</formula>
    </cfRule>
  </conditionalFormatting>
  <conditionalFormatting sqref="R14:W31">
    <cfRule type="expression" dxfId="667" priority="16" stopIfTrue="1">
      <formula>AND( $A14=3, $C14="ü" )</formula>
    </cfRule>
    <cfRule type="expression" dxfId="666" priority="17" stopIfTrue="1">
      <formula>AND( $A14=4, $C14="ü" )</formula>
    </cfRule>
  </conditionalFormatting>
  <conditionalFormatting sqref="T14:T31">
    <cfRule type="expression" dxfId="665" priority="15" stopIfTrue="1">
      <formula>AND($K14&lt;&gt;"",OR($O14&lt;&gt;"",$P14&lt;&gt;""))</formula>
    </cfRule>
  </conditionalFormatting>
  <conditionalFormatting sqref="U14:U31">
    <cfRule type="expression" dxfId="664" priority="19">
      <formula>$L14&lt;&gt;""</formula>
    </cfRule>
  </conditionalFormatting>
  <conditionalFormatting sqref="V14:V31">
    <cfRule type="expression" dxfId="663" priority="18">
      <formula>$L14=""</formula>
    </cfRule>
  </conditionalFormatting>
  <dataValidations count="2">
    <dataValidation type="list" allowBlank="1" showInputMessage="1" showErrorMessage="1" sqref="B14:B31" xr:uid="{E02EB5DA-0158-4451-91C8-3297036823E2}">
      <formula1>"B"</formula1>
    </dataValidation>
    <dataValidation type="list" allowBlank="1" showInputMessage="1" showErrorMessage="1" sqref="A14:A31" xr:uid="{32439251-136D-4B7F-AC66-373161999F3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IF(Zusammenfassung!F87&lt;&gt;"",Zusammenfassung!F87,Zusammenfassung!D87)</f>
        <v>BK-Teilprojekt II - AG 2</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Zusammenfassung!$B$87</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Zusammenfassung!$C$87</f>
        <v>2</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2</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ZXhLrGOGbhZsMoBQKY1SqkA8U3vwkwvfGand3dbtU3NONDd/MbcVtjUglFhEHyCd7NOb8tkVGky3WGaEu21WIA==" saltValue="3xivperNKswnBoWIe92seA==" spinCount="100000" sheet="1" objects="1" scenarios="1" formatCells="0" formatRows="0" selectLockedCells="1" autoFilter="0"/>
  <mergeCells count="1">
    <mergeCell ref="O10:P10"/>
  </mergeCells>
  <conditionalFormatting sqref="J14:Q31">
    <cfRule type="expression" dxfId="662" priority="2" stopIfTrue="1">
      <formula>AND( $A14=4, $C14="ü" )</formula>
    </cfRule>
    <cfRule type="expression" dxfId="661" priority="11" stopIfTrue="1">
      <formula>AND( $A14=3, $C14="ü" )</formula>
    </cfRule>
  </conditionalFormatting>
  <conditionalFormatting sqref="J31:Q31">
    <cfRule type="expression" dxfId="660" priority="5" stopIfTrue="1">
      <formula>AND( $A31=1, $C31="T" )</formula>
    </cfRule>
    <cfRule type="expression" dxfId="659" priority="6" stopIfTrue="1">
      <formula>AND( $A31=4, $C31="ü" )</formula>
    </cfRule>
    <cfRule type="expression" dxfId="658" priority="7" stopIfTrue="1">
      <formula>AND( $A31=3, $C31="ü" )</formula>
    </cfRule>
    <cfRule type="expression" dxfId="657" priority="8" stopIfTrue="1">
      <formula>AND( $A31=2, $C31="Ü" )</formula>
    </cfRule>
  </conditionalFormatting>
  <conditionalFormatting sqref="J14:W31">
    <cfRule type="expression" dxfId="656" priority="1" stopIfTrue="1">
      <formula>AND( $A14=1, $C14="T" )</formula>
    </cfRule>
    <cfRule type="expression" dxfId="655" priority="12" stopIfTrue="1">
      <formula>AND( $A14=2, $C14="Ü" )</formula>
    </cfRule>
  </conditionalFormatting>
  <conditionalFormatting sqref="O14:O31">
    <cfRule type="expression" dxfId="654" priority="10" stopIfTrue="1">
      <formula>AND($O14&lt;&gt;"",$P14&lt;&gt;"")</formula>
    </cfRule>
  </conditionalFormatting>
  <conditionalFormatting sqref="O31">
    <cfRule type="expression" dxfId="653" priority="4" stopIfTrue="1">
      <formula>AND($O31&lt;&gt;"",$P31&lt;&gt;"")</formula>
    </cfRule>
  </conditionalFormatting>
  <conditionalFormatting sqref="P14:P31">
    <cfRule type="expression" dxfId="652" priority="9" stopIfTrue="1">
      <formula>$O14&lt;&gt;""</formula>
    </cfRule>
  </conditionalFormatting>
  <conditionalFormatting sqref="P31">
    <cfRule type="expression" dxfId="651" priority="3" stopIfTrue="1">
      <formula>$O31&lt;&gt;""</formula>
    </cfRule>
  </conditionalFormatting>
  <conditionalFormatting sqref="R14:W31">
    <cfRule type="expression" dxfId="650" priority="16" stopIfTrue="1">
      <formula>AND( $A14=3, $C14="ü" )</formula>
    </cfRule>
    <cfRule type="expression" dxfId="649" priority="17" stopIfTrue="1">
      <formula>AND( $A14=4, $C14="ü" )</formula>
    </cfRule>
  </conditionalFormatting>
  <conditionalFormatting sqref="T14:T31">
    <cfRule type="expression" dxfId="648" priority="15" stopIfTrue="1">
      <formula>AND($K14&lt;&gt;"",OR($O14&lt;&gt;"",$P14&lt;&gt;""))</formula>
    </cfRule>
  </conditionalFormatting>
  <conditionalFormatting sqref="U14:U31">
    <cfRule type="expression" dxfId="647" priority="19">
      <formula>$L14&lt;&gt;""</formula>
    </cfRule>
  </conditionalFormatting>
  <conditionalFormatting sqref="V14:V31">
    <cfRule type="expression" dxfId="646" priority="18">
      <formula>$L14=""</formula>
    </cfRule>
  </conditionalFormatting>
  <dataValidations count="2">
    <dataValidation type="list" allowBlank="1" showInputMessage="1" showErrorMessage="1" sqref="B14:B31" xr:uid="{6495F2C7-29A7-4ADF-89F4-8A59A61AFA29}">
      <formula1>"B"</formula1>
    </dataValidation>
    <dataValidation type="list" allowBlank="1" showInputMessage="1" showErrorMessage="1" sqref="A14:A31" xr:uid="{B6B34967-1788-40D3-8810-4606EBC9CC1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IF(Zusammenfassung!F88&lt;&gt;"",Zusammenfassung!F88,Zusammenfassung!D88)</f>
        <v>BK-Teilprojekt II - AG 3</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Zusammenfassung!$B$88</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Zusammenfassung!$C$88</f>
        <v>3</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3</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hs21qN2OutA76ZPF4sHcsJ96xBf6ooQ/pvUSWq/8H65O+H36kghtus9mWSNupap+Gx5gF1VR1eREZL9WLqUfXw==" saltValue="vWOpcuQGIJFTV2CqrpOfIw==" spinCount="100000" sheet="1" objects="1" scenarios="1" formatCells="0" formatRows="0" selectLockedCells="1" autoFilter="0"/>
  <mergeCells count="1">
    <mergeCell ref="O10:P10"/>
  </mergeCells>
  <conditionalFormatting sqref="J14:Q31">
    <cfRule type="expression" dxfId="645" priority="2" stopIfTrue="1">
      <formula>AND( $A14=4, $C14="ü" )</formula>
    </cfRule>
    <cfRule type="expression" dxfId="644" priority="11" stopIfTrue="1">
      <formula>AND( $A14=3, $C14="ü" )</formula>
    </cfRule>
  </conditionalFormatting>
  <conditionalFormatting sqref="J31:Q31">
    <cfRule type="expression" dxfId="643" priority="5" stopIfTrue="1">
      <formula>AND( $A31=1, $C31="T" )</formula>
    </cfRule>
    <cfRule type="expression" dxfId="642" priority="6" stopIfTrue="1">
      <formula>AND( $A31=4, $C31="ü" )</formula>
    </cfRule>
    <cfRule type="expression" dxfId="641" priority="7" stopIfTrue="1">
      <formula>AND( $A31=3, $C31="ü" )</formula>
    </cfRule>
    <cfRule type="expression" dxfId="640" priority="8" stopIfTrue="1">
      <formula>AND( $A31=2, $C31="Ü" )</formula>
    </cfRule>
  </conditionalFormatting>
  <conditionalFormatting sqref="J14:W31">
    <cfRule type="expression" dxfId="639" priority="1" stopIfTrue="1">
      <formula>AND( $A14=1, $C14="T" )</formula>
    </cfRule>
    <cfRule type="expression" dxfId="638" priority="12" stopIfTrue="1">
      <formula>AND( $A14=2, $C14="Ü" )</formula>
    </cfRule>
  </conditionalFormatting>
  <conditionalFormatting sqref="O14:O31">
    <cfRule type="expression" dxfId="637" priority="10" stopIfTrue="1">
      <formula>AND($O14&lt;&gt;"",$P14&lt;&gt;"")</formula>
    </cfRule>
  </conditionalFormatting>
  <conditionalFormatting sqref="O31">
    <cfRule type="expression" dxfId="636" priority="4" stopIfTrue="1">
      <formula>AND($O31&lt;&gt;"",$P31&lt;&gt;"")</formula>
    </cfRule>
  </conditionalFormatting>
  <conditionalFormatting sqref="P14:P31">
    <cfRule type="expression" dxfId="635" priority="9" stopIfTrue="1">
      <formula>$O14&lt;&gt;""</formula>
    </cfRule>
  </conditionalFormatting>
  <conditionalFormatting sqref="P31">
    <cfRule type="expression" dxfId="634" priority="3" stopIfTrue="1">
      <formula>$O31&lt;&gt;""</formula>
    </cfRule>
  </conditionalFormatting>
  <conditionalFormatting sqref="R14:W31">
    <cfRule type="expression" dxfId="633" priority="16" stopIfTrue="1">
      <formula>AND( $A14=3, $C14="ü" )</formula>
    </cfRule>
    <cfRule type="expression" dxfId="632" priority="17" stopIfTrue="1">
      <formula>AND( $A14=4, $C14="ü" )</formula>
    </cfRule>
  </conditionalFormatting>
  <conditionalFormatting sqref="T14:T31">
    <cfRule type="expression" dxfId="631" priority="15" stopIfTrue="1">
      <formula>AND($K14&lt;&gt;"",OR($O14&lt;&gt;"",$P14&lt;&gt;""))</formula>
    </cfRule>
  </conditionalFormatting>
  <conditionalFormatting sqref="U14:U31">
    <cfRule type="expression" dxfId="630" priority="19">
      <formula>$L14&lt;&gt;""</formula>
    </cfRule>
  </conditionalFormatting>
  <conditionalFormatting sqref="V14:V31">
    <cfRule type="expression" dxfId="629" priority="18">
      <formula>$L14=""</formula>
    </cfRule>
  </conditionalFormatting>
  <dataValidations count="2">
    <dataValidation type="list" allowBlank="1" showInputMessage="1" showErrorMessage="1" sqref="B14:B31" xr:uid="{E005218E-ADE4-42B2-869D-03C616FAD715}">
      <formula1>"B"</formula1>
    </dataValidation>
    <dataValidation type="list" allowBlank="1" showInputMessage="1" showErrorMessage="1" sqref="A14:A31" xr:uid="{CE18462C-1210-485E-9B77-05DFD90CE45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IF(Zusammenfassung!F89&lt;&gt;"",Zusammenfassung!F89,Zusammenfassung!D89)</f>
        <v>BK-Teilprojekt II - AG 4</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Zusammenfassung!$B$89</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Zusammenfassung!$C$89</f>
        <v>4</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4</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8HD6MAvcKaMKUVBlmBJRaMoyRhTQEfEGeuZMKSyU0p9uZPUWu2cH291HjNJPLMyY2Z5WPFwc/dDk+Mr6EE9WIQ==" saltValue="+bsATpxECKQ+5UdwBpwL3Q==" spinCount="100000" sheet="1" objects="1" scenarios="1" formatCells="0" formatRows="0" selectLockedCells="1" autoFilter="0"/>
  <mergeCells count="1">
    <mergeCell ref="O10:P10"/>
  </mergeCells>
  <conditionalFormatting sqref="J14:Q31">
    <cfRule type="expression" dxfId="628" priority="2" stopIfTrue="1">
      <formula>AND( $A14=4, $C14="ü" )</formula>
    </cfRule>
    <cfRule type="expression" dxfId="627" priority="11" stopIfTrue="1">
      <formula>AND( $A14=3, $C14="ü" )</formula>
    </cfRule>
  </conditionalFormatting>
  <conditionalFormatting sqref="J31:Q31">
    <cfRule type="expression" dxfId="626" priority="5" stopIfTrue="1">
      <formula>AND( $A31=1, $C31="T" )</formula>
    </cfRule>
    <cfRule type="expression" dxfId="625" priority="6" stopIfTrue="1">
      <formula>AND( $A31=4, $C31="ü" )</formula>
    </cfRule>
    <cfRule type="expression" dxfId="624" priority="7" stopIfTrue="1">
      <formula>AND( $A31=3, $C31="ü" )</formula>
    </cfRule>
    <cfRule type="expression" dxfId="623" priority="8" stopIfTrue="1">
      <formula>AND( $A31=2, $C31="Ü" )</formula>
    </cfRule>
  </conditionalFormatting>
  <conditionalFormatting sqref="J14:W31">
    <cfRule type="expression" dxfId="622" priority="1" stopIfTrue="1">
      <formula>AND( $A14=1, $C14="T" )</formula>
    </cfRule>
    <cfRule type="expression" dxfId="621" priority="12" stopIfTrue="1">
      <formula>AND( $A14=2, $C14="Ü" )</formula>
    </cfRule>
  </conditionalFormatting>
  <conditionalFormatting sqref="O14:O31">
    <cfRule type="expression" dxfId="620" priority="10" stopIfTrue="1">
      <formula>AND($O14&lt;&gt;"",$P14&lt;&gt;"")</formula>
    </cfRule>
  </conditionalFormatting>
  <conditionalFormatting sqref="O31">
    <cfRule type="expression" dxfId="619" priority="4" stopIfTrue="1">
      <formula>AND($O31&lt;&gt;"",$P31&lt;&gt;"")</formula>
    </cfRule>
  </conditionalFormatting>
  <conditionalFormatting sqref="P14:P31">
    <cfRule type="expression" dxfId="618" priority="9" stopIfTrue="1">
      <formula>$O14&lt;&gt;""</formula>
    </cfRule>
  </conditionalFormatting>
  <conditionalFormatting sqref="P31">
    <cfRule type="expression" dxfId="617" priority="3" stopIfTrue="1">
      <formula>$O31&lt;&gt;""</formula>
    </cfRule>
  </conditionalFormatting>
  <conditionalFormatting sqref="R14:W31">
    <cfRule type="expression" dxfId="616" priority="16" stopIfTrue="1">
      <formula>AND( $A14=3, $C14="ü" )</formula>
    </cfRule>
    <cfRule type="expression" dxfId="615" priority="17" stopIfTrue="1">
      <formula>AND( $A14=4, $C14="ü" )</formula>
    </cfRule>
  </conditionalFormatting>
  <conditionalFormatting sqref="T14:T31">
    <cfRule type="expression" dxfId="614" priority="15" stopIfTrue="1">
      <formula>AND($K14&lt;&gt;"",OR($O14&lt;&gt;"",$P14&lt;&gt;""))</formula>
    </cfRule>
  </conditionalFormatting>
  <conditionalFormatting sqref="U14:U31">
    <cfRule type="expression" dxfId="613" priority="19">
      <formula>$L14&lt;&gt;""</formula>
    </cfRule>
  </conditionalFormatting>
  <conditionalFormatting sqref="V14:V31">
    <cfRule type="expression" dxfId="612" priority="18">
      <formula>$L14=""</formula>
    </cfRule>
  </conditionalFormatting>
  <dataValidations count="2">
    <dataValidation type="list" allowBlank="1" showInputMessage="1" showErrorMessage="1" sqref="B14:B31" xr:uid="{00A56152-422B-4D69-B1B4-2EA75AC6C9DC}">
      <formula1>"B"</formula1>
    </dataValidation>
    <dataValidation type="list" allowBlank="1" showInputMessage="1" showErrorMessage="1" sqref="A14:A31" xr:uid="{1E6584CC-0AE4-4DA2-9ECE-F10B93B943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IF(Zusammenfassung!F90&lt;&gt;"",Zusammenfassung!F90,Zusammenfassung!D90)</f>
        <v>BK-Teilprojekt II - AG 5</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Zusammenfassung!$B$90</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Zusammenfassung!$C$90</f>
        <v>5</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5</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yGPm+MO+Ruz4Zv8vpxZW05VbMDmXA5fIePHznUPV4TOAQEyAIzZpEOc6XsXkrH5DMgIVpQb0Sythd92bgTcPLw==" saltValue="UbeCE/+tOg5b0Yz5QdrT2Q==" spinCount="100000" sheet="1" objects="1" scenarios="1" formatCells="0" formatRows="0" selectLockedCells="1" autoFilter="0"/>
  <mergeCells count="1">
    <mergeCell ref="O10:P10"/>
  </mergeCells>
  <conditionalFormatting sqref="J14:Q31">
    <cfRule type="expression" dxfId="611" priority="2" stopIfTrue="1">
      <formula>AND( $A14=4, $C14="ü" )</formula>
    </cfRule>
    <cfRule type="expression" dxfId="610" priority="11" stopIfTrue="1">
      <formula>AND( $A14=3, $C14="ü" )</formula>
    </cfRule>
  </conditionalFormatting>
  <conditionalFormatting sqref="J31:Q31">
    <cfRule type="expression" dxfId="609" priority="5" stopIfTrue="1">
      <formula>AND( $A31=1, $C31="T" )</formula>
    </cfRule>
    <cfRule type="expression" dxfId="608" priority="6" stopIfTrue="1">
      <formula>AND( $A31=4, $C31="ü" )</formula>
    </cfRule>
    <cfRule type="expression" dxfId="607" priority="7" stopIfTrue="1">
      <formula>AND( $A31=3, $C31="ü" )</formula>
    </cfRule>
    <cfRule type="expression" dxfId="606" priority="8" stopIfTrue="1">
      <formula>AND( $A31=2, $C31="Ü" )</formula>
    </cfRule>
  </conditionalFormatting>
  <conditionalFormatting sqref="J14:W31">
    <cfRule type="expression" dxfId="605" priority="1" stopIfTrue="1">
      <formula>AND( $A14=1, $C14="T" )</formula>
    </cfRule>
    <cfRule type="expression" dxfId="604" priority="12" stopIfTrue="1">
      <formula>AND( $A14=2, $C14="Ü" )</formula>
    </cfRule>
  </conditionalFormatting>
  <conditionalFormatting sqref="O14:O31">
    <cfRule type="expression" dxfId="603" priority="10" stopIfTrue="1">
      <formula>AND($O14&lt;&gt;"",$P14&lt;&gt;"")</formula>
    </cfRule>
  </conditionalFormatting>
  <conditionalFormatting sqref="O31">
    <cfRule type="expression" dxfId="602" priority="4" stopIfTrue="1">
      <formula>AND($O31&lt;&gt;"",$P31&lt;&gt;"")</formula>
    </cfRule>
  </conditionalFormatting>
  <conditionalFormatting sqref="P14:P31">
    <cfRule type="expression" dxfId="601" priority="9" stopIfTrue="1">
      <formula>$O14&lt;&gt;""</formula>
    </cfRule>
  </conditionalFormatting>
  <conditionalFormatting sqref="P31">
    <cfRule type="expression" dxfId="600" priority="3" stopIfTrue="1">
      <formula>$O31&lt;&gt;""</formula>
    </cfRule>
  </conditionalFormatting>
  <conditionalFormatting sqref="R14:W31">
    <cfRule type="expression" dxfId="599" priority="16" stopIfTrue="1">
      <formula>AND( $A14=3, $C14="ü" )</formula>
    </cfRule>
    <cfRule type="expression" dxfId="598" priority="17" stopIfTrue="1">
      <formula>AND( $A14=4, $C14="ü" )</formula>
    </cfRule>
  </conditionalFormatting>
  <conditionalFormatting sqref="T14:T31">
    <cfRule type="expression" dxfId="597" priority="15" stopIfTrue="1">
      <formula>AND($K14&lt;&gt;"",OR($O14&lt;&gt;"",$P14&lt;&gt;""))</formula>
    </cfRule>
  </conditionalFormatting>
  <conditionalFormatting sqref="U14:U31">
    <cfRule type="expression" dxfId="596" priority="19">
      <formula>$L14&lt;&gt;""</formula>
    </cfRule>
  </conditionalFormatting>
  <conditionalFormatting sqref="V14:V31">
    <cfRule type="expression" dxfId="595" priority="18">
      <formula>$L14=""</formula>
    </cfRule>
  </conditionalFormatting>
  <dataValidations count="2">
    <dataValidation type="list" allowBlank="1" showInputMessage="1" showErrorMessage="1" sqref="B14:B31" xr:uid="{59415D25-CF5E-44CA-B11B-F4584F1452DD}">
      <formula1>"B"</formula1>
    </dataValidation>
    <dataValidation type="list" allowBlank="1" showInputMessage="1" showErrorMessage="1" sqref="A14:A31" xr:uid="{849E85C3-CAA2-459A-9226-B245A0F2308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IF(Zusammenfassung!F91&lt;&gt;"",Zusammenfassung!F91,Zusammenfassung!D91)</f>
        <v>BK-Teilprojekt II - AG 6</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Zusammenfassung!$B$91</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Zusammenfassung!$C$91</f>
        <v>6</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6</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K+XM4cGX2tE16s08NL9P2MRfCNeIWi/BnnR28yjyTUTGo7CF847t24eng7+hN04sLmk/yL1b0/aQ+IYtVSPoSA==" saltValue="fDEGFR5OmZTFGxrrT08AFw==" spinCount="100000" sheet="1" objects="1" scenarios="1" formatCells="0" formatRows="0" selectLockedCells="1" autoFilter="0"/>
  <mergeCells count="1">
    <mergeCell ref="O10:P10"/>
  </mergeCells>
  <conditionalFormatting sqref="J14:Q31">
    <cfRule type="expression" dxfId="594" priority="2" stopIfTrue="1">
      <formula>AND( $A14=4, $C14="ü" )</formula>
    </cfRule>
    <cfRule type="expression" dxfId="593" priority="11" stopIfTrue="1">
      <formula>AND( $A14=3, $C14="ü" )</formula>
    </cfRule>
  </conditionalFormatting>
  <conditionalFormatting sqref="J31:Q31">
    <cfRule type="expression" dxfId="592" priority="5" stopIfTrue="1">
      <formula>AND( $A31=1, $C31="T" )</formula>
    </cfRule>
    <cfRule type="expression" dxfId="591" priority="6" stopIfTrue="1">
      <formula>AND( $A31=4, $C31="ü" )</formula>
    </cfRule>
    <cfRule type="expression" dxfId="590" priority="7" stopIfTrue="1">
      <formula>AND( $A31=3, $C31="ü" )</formula>
    </cfRule>
    <cfRule type="expression" dxfId="589" priority="8" stopIfTrue="1">
      <formula>AND( $A31=2, $C31="Ü" )</formula>
    </cfRule>
  </conditionalFormatting>
  <conditionalFormatting sqref="J14:W31">
    <cfRule type="expression" dxfId="588" priority="1" stopIfTrue="1">
      <formula>AND( $A14=1, $C14="T" )</formula>
    </cfRule>
    <cfRule type="expression" dxfId="587" priority="12" stopIfTrue="1">
      <formula>AND( $A14=2, $C14="Ü" )</formula>
    </cfRule>
  </conditionalFormatting>
  <conditionalFormatting sqref="O14:O31">
    <cfRule type="expression" dxfId="586" priority="10" stopIfTrue="1">
      <formula>AND($O14&lt;&gt;"",$P14&lt;&gt;"")</formula>
    </cfRule>
  </conditionalFormatting>
  <conditionalFormatting sqref="O31">
    <cfRule type="expression" dxfId="585" priority="4" stopIfTrue="1">
      <formula>AND($O31&lt;&gt;"",$P31&lt;&gt;"")</formula>
    </cfRule>
  </conditionalFormatting>
  <conditionalFormatting sqref="P14:P31">
    <cfRule type="expression" dxfId="584" priority="9" stopIfTrue="1">
      <formula>$O14&lt;&gt;""</formula>
    </cfRule>
  </conditionalFormatting>
  <conditionalFormatting sqref="P31">
    <cfRule type="expression" dxfId="583" priority="3" stopIfTrue="1">
      <formula>$O31&lt;&gt;""</formula>
    </cfRule>
  </conditionalFormatting>
  <conditionalFormatting sqref="R14:W31">
    <cfRule type="expression" dxfId="582" priority="16" stopIfTrue="1">
      <formula>AND( $A14=3, $C14="ü" )</formula>
    </cfRule>
    <cfRule type="expression" dxfId="581" priority="17" stopIfTrue="1">
      <formula>AND( $A14=4, $C14="ü" )</formula>
    </cfRule>
  </conditionalFormatting>
  <conditionalFormatting sqref="T14:T31">
    <cfRule type="expression" dxfId="580" priority="15" stopIfTrue="1">
      <formula>AND($K14&lt;&gt;"",OR($O14&lt;&gt;"",$P14&lt;&gt;""))</formula>
    </cfRule>
  </conditionalFormatting>
  <conditionalFormatting sqref="U14:U31">
    <cfRule type="expression" dxfId="579" priority="19">
      <formula>$L14&lt;&gt;""</formula>
    </cfRule>
  </conditionalFormatting>
  <conditionalFormatting sqref="V14:V31">
    <cfRule type="expression" dxfId="578" priority="18">
      <formula>$L14=""</formula>
    </cfRule>
  </conditionalFormatting>
  <dataValidations count="2">
    <dataValidation type="list" allowBlank="1" showInputMessage="1" showErrorMessage="1" sqref="B14:B31" xr:uid="{037F1772-29A8-44CC-BFFC-8560729E417A}">
      <formula1>"B"</formula1>
    </dataValidation>
    <dataValidation type="list" allowBlank="1" showInputMessage="1" showErrorMessage="1" sqref="A14:A31" xr:uid="{55B2A436-A960-4581-965F-713BC9AC7C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IF(Zusammenfassung!F92&lt;&gt;"",Zusammenfassung!F92,Zusammenfassung!D92)</f>
        <v>BK-Teilprojekt II - AG 7</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Zusammenfassung!$B$92</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Zusammenfassung!$C$92</f>
        <v>7</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7</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ajIZT1y9OMmChJXcN5UM8LIQULsH7hNazNPdJ4GzNOIPve5oPOB5wA/PxIWjUs6a/jAS6N5WaLMAyKy1XfMmGg==" saltValue="Wlz0AD8nCjpov1vzAaEJ6A==" spinCount="100000" sheet="1" objects="1" scenarios="1" formatCells="0" formatRows="0" selectLockedCells="1" autoFilter="0"/>
  <mergeCells count="1">
    <mergeCell ref="O10:P10"/>
  </mergeCells>
  <conditionalFormatting sqref="J14:Q31">
    <cfRule type="expression" dxfId="577" priority="2" stopIfTrue="1">
      <formula>AND( $A14=4, $C14="ü" )</formula>
    </cfRule>
    <cfRule type="expression" dxfId="576" priority="11" stopIfTrue="1">
      <formula>AND( $A14=3, $C14="ü" )</formula>
    </cfRule>
  </conditionalFormatting>
  <conditionalFormatting sqref="J31:Q31">
    <cfRule type="expression" dxfId="575" priority="5" stopIfTrue="1">
      <formula>AND( $A31=1, $C31="T" )</formula>
    </cfRule>
    <cfRule type="expression" dxfId="574" priority="6" stopIfTrue="1">
      <formula>AND( $A31=4, $C31="ü" )</formula>
    </cfRule>
    <cfRule type="expression" dxfId="573" priority="7" stopIfTrue="1">
      <formula>AND( $A31=3, $C31="ü" )</formula>
    </cfRule>
    <cfRule type="expression" dxfId="572" priority="8" stopIfTrue="1">
      <formula>AND( $A31=2, $C31="Ü" )</formula>
    </cfRule>
  </conditionalFormatting>
  <conditionalFormatting sqref="J14:W31">
    <cfRule type="expression" dxfId="571" priority="1" stopIfTrue="1">
      <formula>AND( $A14=1, $C14="T" )</formula>
    </cfRule>
    <cfRule type="expression" dxfId="570" priority="12" stopIfTrue="1">
      <formula>AND( $A14=2, $C14="Ü" )</formula>
    </cfRule>
  </conditionalFormatting>
  <conditionalFormatting sqref="O14:O31">
    <cfRule type="expression" dxfId="569" priority="10" stopIfTrue="1">
      <formula>AND($O14&lt;&gt;"",$P14&lt;&gt;"")</formula>
    </cfRule>
  </conditionalFormatting>
  <conditionalFormatting sqref="O31">
    <cfRule type="expression" dxfId="568" priority="4" stopIfTrue="1">
      <formula>AND($O31&lt;&gt;"",$P31&lt;&gt;"")</formula>
    </cfRule>
  </conditionalFormatting>
  <conditionalFormatting sqref="P14:P31">
    <cfRule type="expression" dxfId="567" priority="9" stopIfTrue="1">
      <formula>$O14&lt;&gt;""</formula>
    </cfRule>
  </conditionalFormatting>
  <conditionalFormatting sqref="P31">
    <cfRule type="expression" dxfId="566" priority="3" stopIfTrue="1">
      <formula>$O31&lt;&gt;""</formula>
    </cfRule>
  </conditionalFormatting>
  <conditionalFormatting sqref="R14:W31">
    <cfRule type="expression" dxfId="565" priority="16" stopIfTrue="1">
      <formula>AND( $A14=3, $C14="ü" )</formula>
    </cfRule>
    <cfRule type="expression" dxfId="564" priority="17" stopIfTrue="1">
      <formula>AND( $A14=4, $C14="ü" )</formula>
    </cfRule>
  </conditionalFormatting>
  <conditionalFormatting sqref="T14:T31">
    <cfRule type="expression" dxfId="563" priority="15" stopIfTrue="1">
      <formula>AND($K14&lt;&gt;"",OR($O14&lt;&gt;"",$P14&lt;&gt;""))</formula>
    </cfRule>
  </conditionalFormatting>
  <conditionalFormatting sqref="U14:U31">
    <cfRule type="expression" dxfId="562" priority="19">
      <formula>$L14&lt;&gt;""</formula>
    </cfRule>
  </conditionalFormatting>
  <conditionalFormatting sqref="V14:V31">
    <cfRule type="expression" dxfId="561" priority="18">
      <formula>$L14=""</formula>
    </cfRule>
  </conditionalFormatting>
  <dataValidations count="2">
    <dataValidation type="list" allowBlank="1" showInputMessage="1" showErrorMessage="1" sqref="B14:B31" xr:uid="{55EF7C8A-55B2-45BE-BD95-4D8368B522FA}">
      <formula1>"B"</formula1>
    </dataValidation>
    <dataValidation type="list" allowBlank="1" showInputMessage="1" showErrorMessage="1" sqref="A14:A31" xr:uid="{3CEE7EBA-CC23-4F10-966D-C2AF9195622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IF(Zusammenfassung!F93&lt;&gt;"",Zusammenfassung!F93,Zusammenfassung!D93)</f>
        <v>BK-Teilprojekt II - AG 8</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Zusammenfassung!$B$93</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Zusammenfassung!$C$93</f>
        <v>8</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8</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etOtPnDEvZ7p8zm45qefJy/X0qQchFJF0rIwIXeNPpaZTQTu9qqi5Je198zGK2q9K8AslXV1b9yYWVy3lP6eDA==" saltValue="RLDuN87kN54NnDjTuJ0yWw==" spinCount="100000" sheet="1" objects="1" scenarios="1" formatCells="0" formatRows="0" selectLockedCells="1" autoFilter="0"/>
  <mergeCells count="1">
    <mergeCell ref="O10:P10"/>
  </mergeCells>
  <conditionalFormatting sqref="J14:Q31">
    <cfRule type="expression" dxfId="560" priority="2" stopIfTrue="1">
      <formula>AND( $A14=4, $C14="ü" )</formula>
    </cfRule>
    <cfRule type="expression" dxfId="559" priority="11" stopIfTrue="1">
      <formula>AND( $A14=3, $C14="ü" )</formula>
    </cfRule>
  </conditionalFormatting>
  <conditionalFormatting sqref="J31:Q31">
    <cfRule type="expression" dxfId="558" priority="5" stopIfTrue="1">
      <formula>AND( $A31=1, $C31="T" )</formula>
    </cfRule>
    <cfRule type="expression" dxfId="557" priority="6" stopIfTrue="1">
      <formula>AND( $A31=4, $C31="ü" )</formula>
    </cfRule>
    <cfRule type="expression" dxfId="556" priority="7" stopIfTrue="1">
      <formula>AND( $A31=3, $C31="ü" )</formula>
    </cfRule>
    <cfRule type="expression" dxfId="555" priority="8" stopIfTrue="1">
      <formula>AND( $A31=2, $C31="Ü" )</formula>
    </cfRule>
  </conditionalFormatting>
  <conditionalFormatting sqref="J14:W31">
    <cfRule type="expression" dxfId="554" priority="1" stopIfTrue="1">
      <formula>AND( $A14=1, $C14="T" )</formula>
    </cfRule>
    <cfRule type="expression" dxfId="553" priority="12" stopIfTrue="1">
      <formula>AND( $A14=2, $C14="Ü" )</formula>
    </cfRule>
  </conditionalFormatting>
  <conditionalFormatting sqref="O14:O31">
    <cfRule type="expression" dxfId="552" priority="10" stopIfTrue="1">
      <formula>AND($O14&lt;&gt;"",$P14&lt;&gt;"")</formula>
    </cfRule>
  </conditionalFormatting>
  <conditionalFormatting sqref="O31">
    <cfRule type="expression" dxfId="551" priority="4" stopIfTrue="1">
      <formula>AND($O31&lt;&gt;"",$P31&lt;&gt;"")</formula>
    </cfRule>
  </conditionalFormatting>
  <conditionalFormatting sqref="P14:P31">
    <cfRule type="expression" dxfId="550" priority="9" stopIfTrue="1">
      <formula>$O14&lt;&gt;""</formula>
    </cfRule>
  </conditionalFormatting>
  <conditionalFormatting sqref="P31">
    <cfRule type="expression" dxfId="549" priority="3" stopIfTrue="1">
      <formula>$O31&lt;&gt;""</formula>
    </cfRule>
  </conditionalFormatting>
  <conditionalFormatting sqref="R14:W31">
    <cfRule type="expression" dxfId="548" priority="16" stopIfTrue="1">
      <formula>AND( $A14=3, $C14="ü" )</formula>
    </cfRule>
    <cfRule type="expression" dxfId="547" priority="17" stopIfTrue="1">
      <formula>AND( $A14=4, $C14="ü" )</formula>
    </cfRule>
  </conditionalFormatting>
  <conditionalFormatting sqref="T14:T31">
    <cfRule type="expression" dxfId="546" priority="15" stopIfTrue="1">
      <formula>AND($K14&lt;&gt;"",OR($O14&lt;&gt;"",$P14&lt;&gt;""))</formula>
    </cfRule>
  </conditionalFormatting>
  <conditionalFormatting sqref="U14:U31">
    <cfRule type="expression" dxfId="545" priority="19">
      <formula>$L14&lt;&gt;""</formula>
    </cfRule>
  </conditionalFormatting>
  <conditionalFormatting sqref="V14:V31">
    <cfRule type="expression" dxfId="544" priority="18">
      <formula>$L14=""</formula>
    </cfRule>
  </conditionalFormatting>
  <dataValidations count="2">
    <dataValidation type="list" allowBlank="1" showInputMessage="1" showErrorMessage="1" sqref="B14:B31" xr:uid="{62B57F85-3B8C-43AA-B33C-058BF561718A}">
      <formula1>"B"</formula1>
    </dataValidation>
    <dataValidation type="list" allowBlank="1" showInputMessage="1" showErrorMessage="1" sqref="A14:A31" xr:uid="{AACD11B6-8004-44A9-87A9-57BAB3C3A23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IF(Zusammenfassung!F94&lt;&gt;"",Zusammenfassung!F94,Zusammenfassung!D94)</f>
        <v>BK-Teilprojekt II - AG 9</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Zusammenfassung!$B$94</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Zusammenfassung!$C$94</f>
        <v>9</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9</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NttUhgS47ML/WzObUjN0R7MMV9DcEgOXxjgC1hPvTaBl3QfPU+r6gpLv62ipPl+1AwRNLQtoYTZB5uLxStpKwA==" saltValue="FLoMm0r/7Qb6xT+T+qqsLA==" spinCount="100000" sheet="1" objects="1" scenarios="1" formatCells="0" formatRows="0" selectLockedCells="1" autoFilter="0"/>
  <mergeCells count="1">
    <mergeCell ref="O10:P10"/>
  </mergeCells>
  <conditionalFormatting sqref="J14:Q31">
    <cfRule type="expression" dxfId="543" priority="2" stopIfTrue="1">
      <formula>AND( $A14=4, $C14="ü" )</formula>
    </cfRule>
    <cfRule type="expression" dxfId="542" priority="11" stopIfTrue="1">
      <formula>AND( $A14=3, $C14="ü" )</formula>
    </cfRule>
  </conditionalFormatting>
  <conditionalFormatting sqref="J31:Q31">
    <cfRule type="expression" dxfId="541" priority="5" stopIfTrue="1">
      <formula>AND( $A31=1, $C31="T" )</formula>
    </cfRule>
    <cfRule type="expression" dxfId="540" priority="6" stopIfTrue="1">
      <formula>AND( $A31=4, $C31="ü" )</formula>
    </cfRule>
    <cfRule type="expression" dxfId="539" priority="7" stopIfTrue="1">
      <formula>AND( $A31=3, $C31="ü" )</formula>
    </cfRule>
    <cfRule type="expression" dxfId="538" priority="8" stopIfTrue="1">
      <formula>AND( $A31=2, $C31="Ü" )</formula>
    </cfRule>
  </conditionalFormatting>
  <conditionalFormatting sqref="J14:W31">
    <cfRule type="expression" dxfId="537" priority="1" stopIfTrue="1">
      <formula>AND( $A14=1, $C14="T" )</formula>
    </cfRule>
    <cfRule type="expression" dxfId="536" priority="12" stopIfTrue="1">
      <formula>AND( $A14=2, $C14="Ü" )</formula>
    </cfRule>
  </conditionalFormatting>
  <conditionalFormatting sqref="O14:O31">
    <cfRule type="expression" dxfId="535" priority="10" stopIfTrue="1">
      <formula>AND($O14&lt;&gt;"",$P14&lt;&gt;"")</formula>
    </cfRule>
  </conditionalFormatting>
  <conditionalFormatting sqref="O31">
    <cfRule type="expression" dxfId="534" priority="4" stopIfTrue="1">
      <formula>AND($O31&lt;&gt;"",$P31&lt;&gt;"")</formula>
    </cfRule>
  </conditionalFormatting>
  <conditionalFormatting sqref="P14:P31">
    <cfRule type="expression" dxfId="533" priority="9" stopIfTrue="1">
      <formula>$O14&lt;&gt;""</formula>
    </cfRule>
  </conditionalFormatting>
  <conditionalFormatting sqref="P31">
    <cfRule type="expression" dxfId="532" priority="3" stopIfTrue="1">
      <formula>$O31&lt;&gt;""</formula>
    </cfRule>
  </conditionalFormatting>
  <conditionalFormatting sqref="R14:W31">
    <cfRule type="expression" dxfId="531" priority="16" stopIfTrue="1">
      <formula>AND( $A14=3, $C14="ü" )</formula>
    </cfRule>
    <cfRule type="expression" dxfId="530" priority="17" stopIfTrue="1">
      <formula>AND( $A14=4, $C14="ü" )</formula>
    </cfRule>
  </conditionalFormatting>
  <conditionalFormatting sqref="T14:T31">
    <cfRule type="expression" dxfId="529" priority="15" stopIfTrue="1">
      <formula>AND($K14&lt;&gt;"",OR($O14&lt;&gt;"",$P14&lt;&gt;""))</formula>
    </cfRule>
  </conditionalFormatting>
  <conditionalFormatting sqref="U14:U31">
    <cfRule type="expression" dxfId="528" priority="19">
      <formula>$L14&lt;&gt;""</formula>
    </cfRule>
  </conditionalFormatting>
  <conditionalFormatting sqref="V14:V31">
    <cfRule type="expression" dxfId="527" priority="18">
      <formula>$L14=""</formula>
    </cfRule>
  </conditionalFormatting>
  <dataValidations count="2">
    <dataValidation type="list" allowBlank="1" showInputMessage="1" showErrorMessage="1" sqref="B14:B31" xr:uid="{F97AFBD6-2505-4861-BCE8-BCA89DB26451}">
      <formula1>"B"</formula1>
    </dataValidation>
    <dataValidation type="list" allowBlank="1" showInputMessage="1" showErrorMessage="1" sqref="A14:A31" xr:uid="{57E84157-B9C0-4EFF-9E36-C0B7A0A5588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C14"/>
  <sheetViews>
    <sheetView workbookViewId="0">
      <selection activeCell="A11" sqref="A11"/>
    </sheetView>
  </sheetViews>
  <sheetFormatPr baseColWidth="10" defaultColWidth="11.42578125" defaultRowHeight="15" x14ac:dyDescent="0.25"/>
  <cols>
    <col min="1" max="1" width="16.7109375" style="3" customWidth="1"/>
    <col min="2" max="3" width="36.7109375" style="2" customWidth="1"/>
    <col min="4" max="16384" width="11.42578125" style="1"/>
  </cols>
  <sheetData>
    <row r="1" spans="1:3" ht="16.5" thickBot="1" x14ac:dyDescent="0.3">
      <c r="A1" s="243" t="s">
        <v>354</v>
      </c>
      <c r="B1" s="244"/>
      <c r="C1" s="245"/>
    </row>
    <row r="2" spans="1:3" ht="20.100000000000001" customHeight="1" x14ac:dyDescent="0.25">
      <c r="A2" s="42" t="s">
        <v>355</v>
      </c>
      <c r="B2" s="43" t="str">
        <f>Deckblatt!$B$1</f>
        <v xml:space="preserve">HVB - HVG </v>
      </c>
      <c r="C2" s="44"/>
    </row>
    <row r="3" spans="1:3" ht="20.100000000000001" customHeight="1" x14ac:dyDescent="0.25">
      <c r="A3" s="45" t="s">
        <v>356</v>
      </c>
      <c r="B3" s="4" t="str">
        <f>Deckblatt!$B$2</f>
        <v>Harzbewegt</v>
      </c>
      <c r="C3" s="46"/>
    </row>
    <row r="4" spans="1:3" ht="20.100000000000001" customHeight="1" x14ac:dyDescent="0.25">
      <c r="A4" s="45" t="s">
        <v>357</v>
      </c>
      <c r="B4" s="4" t="str">
        <f>Deckblatt!$B$3</f>
        <v>Leistungsverzeichnis</v>
      </c>
      <c r="C4" s="47"/>
    </row>
    <row r="5" spans="1:3" ht="20.100000000000001" customHeight="1" x14ac:dyDescent="0.25">
      <c r="A5" s="45" t="s">
        <v>358</v>
      </c>
      <c r="B5" s="4" t="s">
        <v>359</v>
      </c>
      <c r="C5" s="47"/>
    </row>
    <row r="6" spans="1:3" ht="15.75" thickBot="1" x14ac:dyDescent="0.3">
      <c r="A6" s="48"/>
      <c r="B6" s="5"/>
      <c r="C6" s="49"/>
    </row>
    <row r="7" spans="1:3" ht="12.75" x14ac:dyDescent="0.25">
      <c r="A7" s="50" t="s">
        <v>360</v>
      </c>
      <c r="B7" s="35" t="s">
        <v>361</v>
      </c>
      <c r="C7" s="219"/>
    </row>
    <row r="8" spans="1:3" ht="13.5" thickBot="1" x14ac:dyDescent="0.3">
      <c r="A8" s="51" t="s">
        <v>362</v>
      </c>
      <c r="B8" s="36">
        <v>2</v>
      </c>
      <c r="C8" s="220" t="str">
        <f>IF(Steuerung!$B$8&lt;&gt;"",IF(OR(Steuerung!$B$8=0,Steuerung!$B$8&gt;1),"Stellen nach dem Komma",IF(Steuerung!$B$8=1,"Stelle nach dem Komma","")),"")</f>
        <v>Stellen nach dem Komma</v>
      </c>
    </row>
    <row r="9" spans="1:3" ht="15.75" thickBot="1" x14ac:dyDescent="0.3">
      <c r="A9" s="48"/>
      <c r="B9" s="5"/>
      <c r="C9" s="49"/>
    </row>
    <row r="10" spans="1:3" ht="20.100000000000001" customHeight="1" x14ac:dyDescent="0.25">
      <c r="A10" s="20">
        <v>2</v>
      </c>
      <c r="B10" s="21" t="s">
        <v>363</v>
      </c>
      <c r="C10" s="240" t="s">
        <v>596</v>
      </c>
    </row>
    <row r="11" spans="1:3" ht="20.100000000000001" customHeight="1" x14ac:dyDescent="0.25">
      <c r="A11" s="22">
        <v>1</v>
      </c>
      <c r="B11" s="23" t="s">
        <v>364</v>
      </c>
      <c r="C11" s="241"/>
    </row>
    <row r="12" spans="1:3" ht="20.100000000000001" customHeight="1" x14ac:dyDescent="0.25">
      <c r="A12" s="22">
        <v>1</v>
      </c>
      <c r="B12" s="23" t="s">
        <v>365</v>
      </c>
      <c r="C12" s="241"/>
    </row>
    <row r="13" spans="1:3" ht="20.100000000000001" customHeight="1" thickBot="1" x14ac:dyDescent="0.3">
      <c r="A13" s="34" t="s">
        <v>366</v>
      </c>
      <c r="B13" s="24" t="s">
        <v>367</v>
      </c>
      <c r="C13" s="242"/>
    </row>
    <row r="14" spans="1:3" ht="16.5" thickBot="1" x14ac:dyDescent="0.3">
      <c r="A14" s="243" t="s">
        <v>354</v>
      </c>
      <c r="B14" s="244"/>
      <c r="C14" s="245"/>
    </row>
  </sheetData>
  <sheetProtection selectLockedCells="1"/>
  <mergeCells count="3">
    <mergeCell ref="C10:C13"/>
    <mergeCell ref="A1:C1"/>
    <mergeCell ref="A14:C14"/>
  </mergeCells>
  <conditionalFormatting sqref="A10">
    <cfRule type="expression" dxfId="2063" priority="3">
      <formula>OR($A10&gt;10,$A10&lt;1)</formula>
    </cfRule>
    <cfRule type="expression" dxfId="2062" priority="4">
      <formula>AND($A10&lt;11,$A10&gt;0)</formula>
    </cfRule>
  </conditionalFormatting>
  <conditionalFormatting sqref="A11">
    <cfRule type="expression" dxfId="2061" priority="5">
      <formula>OR($A11&gt;5,$A11&lt;1)</formula>
    </cfRule>
    <cfRule type="expression" dxfId="2060" priority="8">
      <formula>AND($A11&lt;6,$A11&gt;0)</formula>
    </cfRule>
  </conditionalFormatting>
  <conditionalFormatting sqref="A12">
    <cfRule type="expression" dxfId="2059" priority="6">
      <formula>OR($A$12&gt;5,$A$12&lt;1)</formula>
    </cfRule>
    <cfRule type="expression" dxfId="2058" priority="7">
      <formula>AND($A$12&lt;6,$A$12&gt;0)</formula>
    </cfRule>
  </conditionalFormatting>
  <conditionalFormatting sqref="A13">
    <cfRule type="expression" dxfId="2057" priority="2">
      <formula>OR($A$13="",$A$13="x",$A$13="X")</formula>
    </cfRule>
  </conditionalFormatting>
  <conditionalFormatting sqref="C10:C13">
    <cfRule type="containsText" dxfId="2056"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IF(Zusammenfassung!F95&lt;&gt;"",Zusammenfassung!F95,Zusammenfassung!D95)</f>
        <v>BK-Teilprojekt II - AG 10</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Zusammenfassung!$B$95</f>
        <v>2</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Zusammenfassung!$C$95</f>
        <v>10</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 - AG 10</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FXtJfsU76nBDxCzJ1+kZJrRdUNh9K7bXXU6Li5ZMm+/UshYpYu7vzDNVUOX8aGrJ7IrGW/GIjxNupj7M1vcQYw==" saltValue="pPlZtd2hrqUophFbJATAUA==" spinCount="100000" sheet="1" objects="1" scenarios="1" formatCells="0" formatRows="0" selectLockedCells="1" autoFilter="0"/>
  <mergeCells count="1">
    <mergeCell ref="O10:P10"/>
  </mergeCells>
  <conditionalFormatting sqref="J14:Q31">
    <cfRule type="expression" dxfId="526" priority="2" stopIfTrue="1">
      <formula>AND( $A14=4, $C14="ü" )</formula>
    </cfRule>
    <cfRule type="expression" dxfId="525" priority="11" stopIfTrue="1">
      <formula>AND( $A14=3, $C14="ü" )</formula>
    </cfRule>
  </conditionalFormatting>
  <conditionalFormatting sqref="J31:Q31">
    <cfRule type="expression" dxfId="524" priority="5" stopIfTrue="1">
      <formula>AND( $A31=1, $C31="T" )</formula>
    </cfRule>
    <cfRule type="expression" dxfId="523" priority="6" stopIfTrue="1">
      <formula>AND( $A31=4, $C31="ü" )</formula>
    </cfRule>
    <cfRule type="expression" dxfId="522" priority="7" stopIfTrue="1">
      <formula>AND( $A31=3, $C31="ü" )</formula>
    </cfRule>
    <cfRule type="expression" dxfId="521" priority="8" stopIfTrue="1">
      <formula>AND( $A31=2, $C31="Ü" )</formula>
    </cfRule>
  </conditionalFormatting>
  <conditionalFormatting sqref="J14:W31">
    <cfRule type="expression" dxfId="520" priority="1" stopIfTrue="1">
      <formula>AND( $A14=1, $C14="T" )</formula>
    </cfRule>
    <cfRule type="expression" dxfId="519" priority="12" stopIfTrue="1">
      <formula>AND( $A14=2, $C14="Ü" )</formula>
    </cfRule>
  </conditionalFormatting>
  <conditionalFormatting sqref="O14:O31">
    <cfRule type="expression" dxfId="518" priority="10" stopIfTrue="1">
      <formula>AND($O14&lt;&gt;"",$P14&lt;&gt;"")</formula>
    </cfRule>
  </conditionalFormatting>
  <conditionalFormatting sqref="O31">
    <cfRule type="expression" dxfId="517" priority="4" stopIfTrue="1">
      <formula>AND($O31&lt;&gt;"",$P31&lt;&gt;"")</formula>
    </cfRule>
  </conditionalFormatting>
  <conditionalFormatting sqref="P14:P31">
    <cfRule type="expression" dxfId="516" priority="9" stopIfTrue="1">
      <formula>$O14&lt;&gt;""</formula>
    </cfRule>
  </conditionalFormatting>
  <conditionalFormatting sqref="P31">
    <cfRule type="expression" dxfId="515" priority="3" stopIfTrue="1">
      <formula>$O31&lt;&gt;""</formula>
    </cfRule>
  </conditionalFormatting>
  <conditionalFormatting sqref="R14:W31">
    <cfRule type="expression" dxfId="514" priority="16" stopIfTrue="1">
      <formula>AND( $A14=3, $C14="ü" )</formula>
    </cfRule>
    <cfRule type="expression" dxfId="513" priority="17" stopIfTrue="1">
      <formula>AND( $A14=4, $C14="ü" )</formula>
    </cfRule>
  </conditionalFormatting>
  <conditionalFormatting sqref="T14:T31">
    <cfRule type="expression" dxfId="512" priority="15" stopIfTrue="1">
      <formula>AND($K14&lt;&gt;"",OR($O14&lt;&gt;"",$P14&lt;&gt;""))</formula>
    </cfRule>
  </conditionalFormatting>
  <conditionalFormatting sqref="U14:U31">
    <cfRule type="expression" dxfId="511" priority="19">
      <formula>$L14&lt;&gt;""</formula>
    </cfRule>
  </conditionalFormatting>
  <conditionalFormatting sqref="V14:V31">
    <cfRule type="expression" dxfId="510" priority="18">
      <formula>$L14=""</formula>
    </cfRule>
  </conditionalFormatting>
  <dataValidations count="2">
    <dataValidation type="list" allowBlank="1" showInputMessage="1" showErrorMessage="1" sqref="B14:B31" xr:uid="{1275320A-3067-4E5F-B20D-7E98B99FD1B1}">
      <formula1>"B"</formula1>
    </dataValidation>
    <dataValidation type="list" allowBlank="1" showInputMessage="1" showErrorMessage="1" sqref="A14:A31" xr:uid="{C1A7CA8C-5D85-420A-A6F0-A69075CC17F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IF(Zusammenfassung!F96&lt;&gt;"",Zusammenfassung!F96,Zusammenfassung!D96)</f>
        <v>BK-Teilprojekt III - AG 1</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Zusammenfassung!$B$96</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Zusammenfassung!$C$96</f>
        <v>1</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1</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Yxmp1wj20F0Ct3VfQBb11VADBktM24iS1iUDRrWFkrRhD1wQkh+2HBk+JmS6pAMT+XcFfnsP9AZnBWgjdz3ekQ==" saltValue="mHmKmyV/pjw6kJsNc66xlw==" spinCount="100000" sheet="1" objects="1" scenarios="1" formatCells="0" formatRows="0" selectLockedCells="1" autoFilter="0"/>
  <mergeCells count="1">
    <mergeCell ref="O10:P10"/>
  </mergeCells>
  <conditionalFormatting sqref="J14:Q31">
    <cfRule type="expression" dxfId="509" priority="2" stopIfTrue="1">
      <formula>AND( $A14=4, $C14="ü" )</formula>
    </cfRule>
    <cfRule type="expression" dxfId="508" priority="11" stopIfTrue="1">
      <formula>AND( $A14=3, $C14="ü" )</formula>
    </cfRule>
  </conditionalFormatting>
  <conditionalFormatting sqref="J31:Q31">
    <cfRule type="expression" dxfId="507" priority="5" stopIfTrue="1">
      <formula>AND( $A31=1, $C31="T" )</formula>
    </cfRule>
    <cfRule type="expression" dxfId="506" priority="6" stopIfTrue="1">
      <formula>AND( $A31=4, $C31="ü" )</formula>
    </cfRule>
    <cfRule type="expression" dxfId="505" priority="7" stopIfTrue="1">
      <formula>AND( $A31=3, $C31="ü" )</formula>
    </cfRule>
    <cfRule type="expression" dxfId="504" priority="8" stopIfTrue="1">
      <formula>AND( $A31=2, $C31="Ü" )</formula>
    </cfRule>
  </conditionalFormatting>
  <conditionalFormatting sqref="J14:W31">
    <cfRule type="expression" dxfId="503" priority="1" stopIfTrue="1">
      <formula>AND( $A14=1, $C14="T" )</formula>
    </cfRule>
    <cfRule type="expression" dxfId="502" priority="12" stopIfTrue="1">
      <formula>AND( $A14=2, $C14="Ü" )</formula>
    </cfRule>
  </conditionalFormatting>
  <conditionalFormatting sqref="O14:O31">
    <cfRule type="expression" dxfId="501" priority="10" stopIfTrue="1">
      <formula>AND($O14&lt;&gt;"",$P14&lt;&gt;"")</formula>
    </cfRule>
  </conditionalFormatting>
  <conditionalFormatting sqref="O31">
    <cfRule type="expression" dxfId="500" priority="4" stopIfTrue="1">
      <formula>AND($O31&lt;&gt;"",$P31&lt;&gt;"")</formula>
    </cfRule>
  </conditionalFormatting>
  <conditionalFormatting sqref="P14:P31">
    <cfRule type="expression" dxfId="499" priority="9" stopIfTrue="1">
      <formula>$O14&lt;&gt;""</formula>
    </cfRule>
  </conditionalFormatting>
  <conditionalFormatting sqref="P31">
    <cfRule type="expression" dxfId="498" priority="3" stopIfTrue="1">
      <formula>$O31&lt;&gt;""</formula>
    </cfRule>
  </conditionalFormatting>
  <conditionalFormatting sqref="R14:W31">
    <cfRule type="expression" dxfId="497" priority="16" stopIfTrue="1">
      <formula>AND( $A14=3, $C14="ü" )</formula>
    </cfRule>
    <cfRule type="expression" dxfId="496" priority="17" stopIfTrue="1">
      <formula>AND( $A14=4, $C14="ü" )</formula>
    </cfRule>
  </conditionalFormatting>
  <conditionalFormatting sqref="T14:T31">
    <cfRule type="expression" dxfId="495" priority="15" stopIfTrue="1">
      <formula>AND($K14&lt;&gt;"",OR($O14&lt;&gt;"",$P14&lt;&gt;""))</formula>
    </cfRule>
  </conditionalFormatting>
  <conditionalFormatting sqref="U14:U31">
    <cfRule type="expression" dxfId="494" priority="19">
      <formula>$L14&lt;&gt;""</formula>
    </cfRule>
  </conditionalFormatting>
  <conditionalFormatting sqref="V14:V31">
    <cfRule type="expression" dxfId="493" priority="18">
      <formula>$L14=""</formula>
    </cfRule>
  </conditionalFormatting>
  <dataValidations count="2">
    <dataValidation type="list" allowBlank="1" showInputMessage="1" showErrorMessage="1" sqref="B14:B31" xr:uid="{B7B3DC65-4A14-4E29-8AB9-4BBE151A10E1}">
      <formula1>"B"</formula1>
    </dataValidation>
    <dataValidation type="list" allowBlank="1" showInputMessage="1" showErrorMessage="1" sqref="A14:A31" xr:uid="{2CB24271-09B8-4847-A02D-273702763E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IF(Zusammenfassung!F97&lt;&gt;"",Zusammenfassung!F97,Zusammenfassung!D97)</f>
        <v>BK-Teilprojekt III - AG 2</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Zusammenfassung!$B$97</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Zusammenfassung!$C$97</f>
        <v>2</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2</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L2mWv2+/X7Au03AopPcHnYWgtQoTPphu1x9YKRLTER+G8sw6WdoxZeK8kljozjOCCSwxvfeytmx0TTlCm5blSA==" saltValue="amEdisZGGqCbI0skWkjlJQ==" spinCount="100000" sheet="1" objects="1" scenarios="1" formatCells="0" formatRows="0" selectLockedCells="1" autoFilter="0"/>
  <mergeCells count="1">
    <mergeCell ref="O10:P10"/>
  </mergeCells>
  <conditionalFormatting sqref="J14:Q31">
    <cfRule type="expression" dxfId="492" priority="2" stopIfTrue="1">
      <formula>AND( $A14=4, $C14="ü" )</formula>
    </cfRule>
    <cfRule type="expression" dxfId="491" priority="11" stopIfTrue="1">
      <formula>AND( $A14=3, $C14="ü" )</formula>
    </cfRule>
  </conditionalFormatting>
  <conditionalFormatting sqref="J31:Q31">
    <cfRule type="expression" dxfId="490" priority="5" stopIfTrue="1">
      <formula>AND( $A31=1, $C31="T" )</formula>
    </cfRule>
    <cfRule type="expression" dxfId="489" priority="6" stopIfTrue="1">
      <formula>AND( $A31=4, $C31="ü" )</formula>
    </cfRule>
    <cfRule type="expression" dxfId="488" priority="7" stopIfTrue="1">
      <formula>AND( $A31=3, $C31="ü" )</formula>
    </cfRule>
    <cfRule type="expression" dxfId="487" priority="8" stopIfTrue="1">
      <formula>AND( $A31=2, $C31="Ü" )</formula>
    </cfRule>
  </conditionalFormatting>
  <conditionalFormatting sqref="J14:W31">
    <cfRule type="expression" dxfId="486" priority="1" stopIfTrue="1">
      <formula>AND( $A14=1, $C14="T" )</formula>
    </cfRule>
    <cfRule type="expression" dxfId="485" priority="12" stopIfTrue="1">
      <formula>AND( $A14=2, $C14="Ü" )</formula>
    </cfRule>
  </conditionalFormatting>
  <conditionalFormatting sqref="O14:O31">
    <cfRule type="expression" dxfId="484" priority="10" stopIfTrue="1">
      <formula>AND($O14&lt;&gt;"",$P14&lt;&gt;"")</formula>
    </cfRule>
  </conditionalFormatting>
  <conditionalFormatting sqref="O31">
    <cfRule type="expression" dxfId="483" priority="4" stopIfTrue="1">
      <formula>AND($O31&lt;&gt;"",$P31&lt;&gt;"")</formula>
    </cfRule>
  </conditionalFormatting>
  <conditionalFormatting sqref="P14:P31">
    <cfRule type="expression" dxfId="482" priority="9" stopIfTrue="1">
      <formula>$O14&lt;&gt;""</formula>
    </cfRule>
  </conditionalFormatting>
  <conditionalFormatting sqref="P31">
    <cfRule type="expression" dxfId="481" priority="3" stopIfTrue="1">
      <formula>$O31&lt;&gt;""</formula>
    </cfRule>
  </conditionalFormatting>
  <conditionalFormatting sqref="R14:W31">
    <cfRule type="expression" dxfId="480" priority="16" stopIfTrue="1">
      <formula>AND( $A14=3, $C14="ü" )</formula>
    </cfRule>
    <cfRule type="expression" dxfId="479" priority="17" stopIfTrue="1">
      <formula>AND( $A14=4, $C14="ü" )</formula>
    </cfRule>
  </conditionalFormatting>
  <conditionalFormatting sqref="T14:T31">
    <cfRule type="expression" dxfId="478" priority="15" stopIfTrue="1">
      <formula>AND($K14&lt;&gt;"",OR($O14&lt;&gt;"",$P14&lt;&gt;""))</formula>
    </cfRule>
  </conditionalFormatting>
  <conditionalFormatting sqref="U14:U31">
    <cfRule type="expression" dxfId="477" priority="19">
      <formula>$L14&lt;&gt;""</formula>
    </cfRule>
  </conditionalFormatting>
  <conditionalFormatting sqref="V14:V31">
    <cfRule type="expression" dxfId="476" priority="18">
      <formula>$L14=""</formula>
    </cfRule>
  </conditionalFormatting>
  <dataValidations count="2">
    <dataValidation type="list" allowBlank="1" showInputMessage="1" showErrorMessage="1" sqref="B14:B31" xr:uid="{1471C012-A4CA-433D-9532-68DCB8843117}">
      <formula1>"B"</formula1>
    </dataValidation>
    <dataValidation type="list" allowBlank="1" showInputMessage="1" showErrorMessage="1" sqref="A14:A31" xr:uid="{003B2322-7516-4273-BAB6-A4A11EC9EFC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IF(Zusammenfassung!F98&lt;&gt;"",Zusammenfassung!F98,Zusammenfassung!D98)</f>
        <v>BK-Teilprojekt III - AG 3</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Zusammenfassung!$B$98</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Zusammenfassung!$C$98</f>
        <v>3</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3</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9Dfn5hepXXFWngj0AU+YXOo8sFAuYZwHXGW7gg/Lm5E22GZS1+jYTZ5lo1vxF6saPvhpNWee8Z4rEKPkSSZr5w==" saltValue="oXBpSDB7gIfyOkNmdyzGJQ==" spinCount="100000" sheet="1" objects="1" scenarios="1" formatCells="0" formatRows="0" selectLockedCells="1" autoFilter="0"/>
  <mergeCells count="1">
    <mergeCell ref="O10:P10"/>
  </mergeCells>
  <conditionalFormatting sqref="J14:Q31">
    <cfRule type="expression" dxfId="475" priority="2" stopIfTrue="1">
      <formula>AND( $A14=4, $C14="ü" )</formula>
    </cfRule>
    <cfRule type="expression" dxfId="474" priority="11" stopIfTrue="1">
      <formula>AND( $A14=3, $C14="ü" )</formula>
    </cfRule>
  </conditionalFormatting>
  <conditionalFormatting sqref="J31:Q31">
    <cfRule type="expression" dxfId="473" priority="5" stopIfTrue="1">
      <formula>AND( $A31=1, $C31="T" )</formula>
    </cfRule>
    <cfRule type="expression" dxfId="472" priority="6" stopIfTrue="1">
      <formula>AND( $A31=4, $C31="ü" )</formula>
    </cfRule>
    <cfRule type="expression" dxfId="471" priority="7" stopIfTrue="1">
      <formula>AND( $A31=3, $C31="ü" )</formula>
    </cfRule>
    <cfRule type="expression" dxfId="470" priority="8" stopIfTrue="1">
      <formula>AND( $A31=2, $C31="Ü" )</formula>
    </cfRule>
  </conditionalFormatting>
  <conditionalFormatting sqref="J14:W31">
    <cfRule type="expression" dxfId="469" priority="1" stopIfTrue="1">
      <formula>AND( $A14=1, $C14="T" )</formula>
    </cfRule>
    <cfRule type="expression" dxfId="468" priority="12" stopIfTrue="1">
      <formula>AND( $A14=2, $C14="Ü" )</formula>
    </cfRule>
  </conditionalFormatting>
  <conditionalFormatting sqref="O14:O31">
    <cfRule type="expression" dxfId="467" priority="10" stopIfTrue="1">
      <formula>AND($O14&lt;&gt;"",$P14&lt;&gt;"")</formula>
    </cfRule>
  </conditionalFormatting>
  <conditionalFormatting sqref="O31">
    <cfRule type="expression" dxfId="466" priority="4" stopIfTrue="1">
      <formula>AND($O31&lt;&gt;"",$P31&lt;&gt;"")</formula>
    </cfRule>
  </conditionalFormatting>
  <conditionalFormatting sqref="P14:P31">
    <cfRule type="expression" dxfId="465" priority="9" stopIfTrue="1">
      <formula>$O14&lt;&gt;""</formula>
    </cfRule>
  </conditionalFormatting>
  <conditionalFormatting sqref="P31">
    <cfRule type="expression" dxfId="464" priority="3" stopIfTrue="1">
      <formula>$O31&lt;&gt;""</formula>
    </cfRule>
  </conditionalFormatting>
  <conditionalFormatting sqref="R14:W31">
    <cfRule type="expression" dxfId="463" priority="16" stopIfTrue="1">
      <formula>AND( $A14=3, $C14="ü" )</formula>
    </cfRule>
    <cfRule type="expression" dxfId="462" priority="17" stopIfTrue="1">
      <formula>AND( $A14=4, $C14="ü" )</formula>
    </cfRule>
  </conditionalFormatting>
  <conditionalFormatting sqref="T14:T31">
    <cfRule type="expression" dxfId="461" priority="15" stopIfTrue="1">
      <formula>AND($K14&lt;&gt;"",OR($O14&lt;&gt;"",$P14&lt;&gt;""))</formula>
    </cfRule>
  </conditionalFormatting>
  <conditionalFormatting sqref="U14:U31">
    <cfRule type="expression" dxfId="460" priority="19">
      <formula>$L14&lt;&gt;""</formula>
    </cfRule>
  </conditionalFormatting>
  <conditionalFormatting sqref="V14:V31">
    <cfRule type="expression" dxfId="459" priority="18">
      <formula>$L14=""</formula>
    </cfRule>
  </conditionalFormatting>
  <dataValidations count="2">
    <dataValidation type="list" allowBlank="1" showInputMessage="1" showErrorMessage="1" sqref="B14:B31" xr:uid="{066A62EF-0A28-427E-A3CF-1A512239443F}">
      <formula1>"B"</formula1>
    </dataValidation>
    <dataValidation type="list" allowBlank="1" showInputMessage="1" showErrorMessage="1" sqref="A14:A31" xr:uid="{08071C51-A21F-4C57-8324-D15AF4D7F58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IF(Zusammenfassung!F99&lt;&gt;"",Zusammenfassung!F99,Zusammenfassung!D99)</f>
        <v>BK-Teilprojekt III - AG 4</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Zusammenfassung!$B$99</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Zusammenfassung!$C$99</f>
        <v>4</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4</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rwEy54bn018seURHN761Vp4mLazkhoU2+RGZ8GjajessPnVqyKuzWw5D61+NjRm62dIVTnbPyv4pEyOaMktPpw==" saltValue="wECpbYJ5yheJiHc2IzjQWQ==" spinCount="100000" sheet="1" objects="1" scenarios="1" formatCells="0" formatRows="0" selectLockedCells="1" autoFilter="0"/>
  <mergeCells count="1">
    <mergeCell ref="O10:P10"/>
  </mergeCells>
  <conditionalFormatting sqref="J14:Q31">
    <cfRule type="expression" dxfId="458" priority="2" stopIfTrue="1">
      <formula>AND( $A14=4, $C14="ü" )</formula>
    </cfRule>
    <cfRule type="expression" dxfId="457" priority="11" stopIfTrue="1">
      <formula>AND( $A14=3, $C14="ü" )</formula>
    </cfRule>
  </conditionalFormatting>
  <conditionalFormatting sqref="J31:Q31">
    <cfRule type="expression" dxfId="456" priority="5" stopIfTrue="1">
      <formula>AND( $A31=1, $C31="T" )</formula>
    </cfRule>
    <cfRule type="expression" dxfId="455" priority="6" stopIfTrue="1">
      <formula>AND( $A31=4, $C31="ü" )</formula>
    </cfRule>
    <cfRule type="expression" dxfId="454" priority="7" stopIfTrue="1">
      <formula>AND( $A31=3, $C31="ü" )</formula>
    </cfRule>
    <cfRule type="expression" dxfId="453" priority="8" stopIfTrue="1">
      <formula>AND( $A31=2, $C31="Ü" )</formula>
    </cfRule>
  </conditionalFormatting>
  <conditionalFormatting sqref="J14:W31">
    <cfRule type="expression" dxfId="452" priority="1" stopIfTrue="1">
      <formula>AND( $A14=1, $C14="T" )</formula>
    </cfRule>
    <cfRule type="expression" dxfId="451" priority="12" stopIfTrue="1">
      <formula>AND( $A14=2, $C14="Ü" )</formula>
    </cfRule>
  </conditionalFormatting>
  <conditionalFormatting sqref="O14:O31">
    <cfRule type="expression" dxfId="450" priority="10" stopIfTrue="1">
      <formula>AND($O14&lt;&gt;"",$P14&lt;&gt;"")</formula>
    </cfRule>
  </conditionalFormatting>
  <conditionalFormatting sqref="O31">
    <cfRule type="expression" dxfId="449" priority="4" stopIfTrue="1">
      <formula>AND($O31&lt;&gt;"",$P31&lt;&gt;"")</formula>
    </cfRule>
  </conditionalFormatting>
  <conditionalFormatting sqref="P14:P31">
    <cfRule type="expression" dxfId="448" priority="9" stopIfTrue="1">
      <formula>$O14&lt;&gt;""</formula>
    </cfRule>
  </conditionalFormatting>
  <conditionalFormatting sqref="P31">
    <cfRule type="expression" dxfId="447" priority="3" stopIfTrue="1">
      <formula>$O31&lt;&gt;""</formula>
    </cfRule>
  </conditionalFormatting>
  <conditionalFormatting sqref="R14:W31">
    <cfRule type="expression" dxfId="446" priority="16" stopIfTrue="1">
      <formula>AND( $A14=3, $C14="ü" )</formula>
    </cfRule>
    <cfRule type="expression" dxfId="445" priority="17" stopIfTrue="1">
      <formula>AND( $A14=4, $C14="ü" )</formula>
    </cfRule>
  </conditionalFormatting>
  <conditionalFormatting sqref="T14:T31">
    <cfRule type="expression" dxfId="444" priority="15" stopIfTrue="1">
      <formula>AND($K14&lt;&gt;"",OR($O14&lt;&gt;"",$P14&lt;&gt;""))</formula>
    </cfRule>
  </conditionalFormatting>
  <conditionalFormatting sqref="U14:U31">
    <cfRule type="expression" dxfId="443" priority="19">
      <formula>$L14&lt;&gt;""</formula>
    </cfRule>
  </conditionalFormatting>
  <conditionalFormatting sqref="V14:V31">
    <cfRule type="expression" dxfId="442" priority="18">
      <formula>$L14=""</formula>
    </cfRule>
  </conditionalFormatting>
  <dataValidations count="2">
    <dataValidation type="list" allowBlank="1" showInputMessage="1" showErrorMessage="1" sqref="B14:B31" xr:uid="{096F1C63-ADCD-4E3F-8DA5-6B09B551E897}">
      <formula1>"B"</formula1>
    </dataValidation>
    <dataValidation type="list" allowBlank="1" showInputMessage="1" showErrorMessage="1" sqref="A14:A31" xr:uid="{17FD7108-BE8D-480E-A0A1-46DFE821031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IF(Zusammenfassung!F100&lt;&gt;"",Zusammenfassung!F100,Zusammenfassung!D100)</f>
        <v>BK-Teilprojekt III - AG 5</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Zusammenfassung!$B$100</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Zusammenfassung!$C$100</f>
        <v>5</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5</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95ENVsSk3m5MFlLt7FZG5cSXDhipGBiQWRHmlJM6dxAxq9eBBRlJPbt+3nj+eMhIKtcyKbmyJPx58rgFqGawJw==" saltValue="PW7EYVevNbNzVYRGtRI4HA==" spinCount="100000" sheet="1" objects="1" scenarios="1" formatCells="0" formatRows="0" selectLockedCells="1" autoFilter="0"/>
  <mergeCells count="1">
    <mergeCell ref="O10:P10"/>
  </mergeCells>
  <conditionalFormatting sqref="J14:Q31">
    <cfRule type="expression" dxfId="441" priority="2" stopIfTrue="1">
      <formula>AND( $A14=4, $C14="ü" )</formula>
    </cfRule>
    <cfRule type="expression" dxfId="440" priority="11" stopIfTrue="1">
      <formula>AND( $A14=3, $C14="ü" )</formula>
    </cfRule>
  </conditionalFormatting>
  <conditionalFormatting sqref="J31:Q31">
    <cfRule type="expression" dxfId="439" priority="5" stopIfTrue="1">
      <formula>AND( $A31=1, $C31="T" )</formula>
    </cfRule>
    <cfRule type="expression" dxfId="438" priority="6" stopIfTrue="1">
      <formula>AND( $A31=4, $C31="ü" )</formula>
    </cfRule>
    <cfRule type="expression" dxfId="437" priority="7" stopIfTrue="1">
      <formula>AND( $A31=3, $C31="ü" )</formula>
    </cfRule>
    <cfRule type="expression" dxfId="436" priority="8" stopIfTrue="1">
      <formula>AND( $A31=2, $C31="Ü" )</formula>
    </cfRule>
  </conditionalFormatting>
  <conditionalFormatting sqref="J14:W31">
    <cfRule type="expression" dxfId="435" priority="1" stopIfTrue="1">
      <formula>AND( $A14=1, $C14="T" )</formula>
    </cfRule>
    <cfRule type="expression" dxfId="434" priority="12" stopIfTrue="1">
      <formula>AND( $A14=2, $C14="Ü" )</formula>
    </cfRule>
  </conditionalFormatting>
  <conditionalFormatting sqref="O14:O31">
    <cfRule type="expression" dxfId="433" priority="10" stopIfTrue="1">
      <formula>AND($O14&lt;&gt;"",$P14&lt;&gt;"")</formula>
    </cfRule>
  </conditionalFormatting>
  <conditionalFormatting sqref="O31">
    <cfRule type="expression" dxfId="432" priority="4" stopIfTrue="1">
      <formula>AND($O31&lt;&gt;"",$P31&lt;&gt;"")</formula>
    </cfRule>
  </conditionalFormatting>
  <conditionalFormatting sqref="P14:P31">
    <cfRule type="expression" dxfId="431" priority="9" stopIfTrue="1">
      <formula>$O14&lt;&gt;""</formula>
    </cfRule>
  </conditionalFormatting>
  <conditionalFormatting sqref="P31">
    <cfRule type="expression" dxfId="430" priority="3" stopIfTrue="1">
      <formula>$O31&lt;&gt;""</formula>
    </cfRule>
  </conditionalFormatting>
  <conditionalFormatting sqref="R14:W31">
    <cfRule type="expression" dxfId="429" priority="16" stopIfTrue="1">
      <formula>AND( $A14=3, $C14="ü" )</formula>
    </cfRule>
    <cfRule type="expression" dxfId="428" priority="17" stopIfTrue="1">
      <formula>AND( $A14=4, $C14="ü" )</formula>
    </cfRule>
  </conditionalFormatting>
  <conditionalFormatting sqref="T14:T31">
    <cfRule type="expression" dxfId="427" priority="15" stopIfTrue="1">
      <formula>AND($K14&lt;&gt;"",OR($O14&lt;&gt;"",$P14&lt;&gt;""))</formula>
    </cfRule>
  </conditionalFormatting>
  <conditionalFormatting sqref="U14:U31">
    <cfRule type="expression" dxfId="426" priority="19">
      <formula>$L14&lt;&gt;""</formula>
    </cfRule>
  </conditionalFormatting>
  <conditionalFormatting sqref="V14:V31">
    <cfRule type="expression" dxfId="425" priority="18">
      <formula>$L14=""</formula>
    </cfRule>
  </conditionalFormatting>
  <dataValidations count="2">
    <dataValidation type="list" allowBlank="1" showInputMessage="1" showErrorMessage="1" sqref="B14:B31" xr:uid="{DC281372-8D23-4C63-A4E3-44E5C9AA225E}">
      <formula1>"B"</formula1>
    </dataValidation>
    <dataValidation type="list" allowBlank="1" showInputMessage="1" showErrorMessage="1" sqref="A14:A31" xr:uid="{57ACEDFF-7B1E-4492-8630-4EDD77072B9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IF(Zusammenfassung!F101&lt;&gt;"",Zusammenfassung!F101,Zusammenfassung!D101)</f>
        <v>BK-Teilprojekt III - AG 6</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Zusammenfassung!$B$101</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Zusammenfassung!$C$101</f>
        <v>6</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6</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yXH48CDrTuVDG+hWzjhLGpOB2sWrOmQ0RdxrgwKwBhPhsaF0A9uzkAe1A6QPicafCbZJ85MuDUzWBsKpVcp61w==" saltValue="+qCiiobdlPfeE7SjI7WRkg==" spinCount="100000" sheet="1" objects="1" scenarios="1" formatCells="0" formatRows="0" selectLockedCells="1" autoFilter="0"/>
  <mergeCells count="1">
    <mergeCell ref="O10:P10"/>
  </mergeCells>
  <conditionalFormatting sqref="J14:Q31">
    <cfRule type="expression" dxfId="424" priority="2" stopIfTrue="1">
      <formula>AND( $A14=4, $C14="ü" )</formula>
    </cfRule>
    <cfRule type="expression" dxfId="423" priority="11" stopIfTrue="1">
      <formula>AND( $A14=3, $C14="ü" )</formula>
    </cfRule>
  </conditionalFormatting>
  <conditionalFormatting sqref="J31:Q31">
    <cfRule type="expression" dxfId="422" priority="5" stopIfTrue="1">
      <formula>AND( $A31=1, $C31="T" )</formula>
    </cfRule>
    <cfRule type="expression" dxfId="421" priority="6" stopIfTrue="1">
      <formula>AND( $A31=4, $C31="ü" )</formula>
    </cfRule>
    <cfRule type="expression" dxfId="420" priority="7" stopIfTrue="1">
      <formula>AND( $A31=3, $C31="ü" )</formula>
    </cfRule>
    <cfRule type="expression" dxfId="419" priority="8" stopIfTrue="1">
      <formula>AND( $A31=2, $C31="Ü" )</formula>
    </cfRule>
  </conditionalFormatting>
  <conditionalFormatting sqref="J14:W31">
    <cfRule type="expression" dxfId="418" priority="1" stopIfTrue="1">
      <formula>AND( $A14=1, $C14="T" )</formula>
    </cfRule>
    <cfRule type="expression" dxfId="417" priority="12" stopIfTrue="1">
      <formula>AND( $A14=2, $C14="Ü" )</formula>
    </cfRule>
  </conditionalFormatting>
  <conditionalFormatting sqref="O14:O31">
    <cfRule type="expression" dxfId="416" priority="10" stopIfTrue="1">
      <formula>AND($O14&lt;&gt;"",$P14&lt;&gt;"")</formula>
    </cfRule>
  </conditionalFormatting>
  <conditionalFormatting sqref="O31">
    <cfRule type="expression" dxfId="415" priority="4" stopIfTrue="1">
      <formula>AND($O31&lt;&gt;"",$P31&lt;&gt;"")</formula>
    </cfRule>
  </conditionalFormatting>
  <conditionalFormatting sqref="P14:P31">
    <cfRule type="expression" dxfId="414" priority="9" stopIfTrue="1">
      <formula>$O14&lt;&gt;""</formula>
    </cfRule>
  </conditionalFormatting>
  <conditionalFormatting sqref="P31">
    <cfRule type="expression" dxfId="413" priority="3" stopIfTrue="1">
      <formula>$O31&lt;&gt;""</formula>
    </cfRule>
  </conditionalFormatting>
  <conditionalFormatting sqref="R14:W31">
    <cfRule type="expression" dxfId="412" priority="16" stopIfTrue="1">
      <formula>AND( $A14=3, $C14="ü" )</formula>
    </cfRule>
    <cfRule type="expression" dxfId="411" priority="17" stopIfTrue="1">
      <formula>AND( $A14=4, $C14="ü" )</formula>
    </cfRule>
  </conditionalFormatting>
  <conditionalFormatting sqref="T14:T31">
    <cfRule type="expression" dxfId="410" priority="15" stopIfTrue="1">
      <formula>AND($K14&lt;&gt;"",OR($O14&lt;&gt;"",$P14&lt;&gt;""))</formula>
    </cfRule>
  </conditionalFormatting>
  <conditionalFormatting sqref="U14:U31">
    <cfRule type="expression" dxfId="409" priority="19">
      <formula>$L14&lt;&gt;""</formula>
    </cfRule>
  </conditionalFormatting>
  <conditionalFormatting sqref="V14:V31">
    <cfRule type="expression" dxfId="408" priority="18">
      <formula>$L14=""</formula>
    </cfRule>
  </conditionalFormatting>
  <dataValidations count="2">
    <dataValidation type="list" allowBlank="1" showInputMessage="1" showErrorMessage="1" sqref="B14:B31" xr:uid="{17185BC0-A72F-41C5-AD36-E3481ECEB951}">
      <formula1>"B"</formula1>
    </dataValidation>
    <dataValidation type="list" allowBlank="1" showInputMessage="1" showErrorMessage="1" sqref="A14:A31" xr:uid="{524C3A06-B410-4F48-8C59-6BC1E68959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IF(Zusammenfassung!F102&lt;&gt;"",Zusammenfassung!F102,Zusammenfassung!D102)</f>
        <v>BK-Teilprojekt III - AG 7</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Zusammenfassung!$B$102</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Zusammenfassung!$C$102</f>
        <v>7</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7</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tLkWeS3VBGIJFGzoUV90GTn8sIX5eGE6MEBT6az8D9utmkKKAn+Fqd4G16326o/X8WyAeLlEUHP0H3rCyJ02ew==" saltValue="m1fc/48rBW4qLNCc0WdaYA==" spinCount="100000" sheet="1" objects="1" scenarios="1" formatCells="0" formatRows="0" selectLockedCells="1" autoFilter="0"/>
  <mergeCells count="1">
    <mergeCell ref="O10:P10"/>
  </mergeCells>
  <conditionalFormatting sqref="J14:Q31">
    <cfRule type="expression" dxfId="407" priority="2" stopIfTrue="1">
      <formula>AND( $A14=4, $C14="ü" )</formula>
    </cfRule>
    <cfRule type="expression" dxfId="406" priority="11" stopIfTrue="1">
      <formula>AND( $A14=3, $C14="ü" )</formula>
    </cfRule>
  </conditionalFormatting>
  <conditionalFormatting sqref="J31:Q31">
    <cfRule type="expression" dxfId="405" priority="5" stopIfTrue="1">
      <formula>AND( $A31=1, $C31="T" )</formula>
    </cfRule>
    <cfRule type="expression" dxfId="404" priority="6" stopIfTrue="1">
      <formula>AND( $A31=4, $C31="ü" )</formula>
    </cfRule>
    <cfRule type="expression" dxfId="403" priority="7" stopIfTrue="1">
      <formula>AND( $A31=3, $C31="ü" )</formula>
    </cfRule>
    <cfRule type="expression" dxfId="402" priority="8" stopIfTrue="1">
      <formula>AND( $A31=2, $C31="Ü" )</formula>
    </cfRule>
  </conditionalFormatting>
  <conditionalFormatting sqref="J14:W31">
    <cfRule type="expression" dxfId="401" priority="1" stopIfTrue="1">
      <formula>AND( $A14=1, $C14="T" )</formula>
    </cfRule>
    <cfRule type="expression" dxfId="400" priority="12" stopIfTrue="1">
      <formula>AND( $A14=2, $C14="Ü" )</formula>
    </cfRule>
  </conditionalFormatting>
  <conditionalFormatting sqref="O14:O31">
    <cfRule type="expression" dxfId="399" priority="10" stopIfTrue="1">
      <formula>AND($O14&lt;&gt;"",$P14&lt;&gt;"")</formula>
    </cfRule>
  </conditionalFormatting>
  <conditionalFormatting sqref="O31">
    <cfRule type="expression" dxfId="398" priority="4" stopIfTrue="1">
      <formula>AND($O31&lt;&gt;"",$P31&lt;&gt;"")</formula>
    </cfRule>
  </conditionalFormatting>
  <conditionalFormatting sqref="P14:P31">
    <cfRule type="expression" dxfId="397" priority="9" stopIfTrue="1">
      <formula>$O14&lt;&gt;""</formula>
    </cfRule>
  </conditionalFormatting>
  <conditionalFormatting sqref="P31">
    <cfRule type="expression" dxfId="396" priority="3" stopIfTrue="1">
      <formula>$O31&lt;&gt;""</formula>
    </cfRule>
  </conditionalFormatting>
  <conditionalFormatting sqref="R14:W31">
    <cfRule type="expression" dxfId="395" priority="16" stopIfTrue="1">
      <formula>AND( $A14=3, $C14="ü" )</formula>
    </cfRule>
    <cfRule type="expression" dxfId="394" priority="17" stopIfTrue="1">
      <formula>AND( $A14=4, $C14="ü" )</formula>
    </cfRule>
  </conditionalFormatting>
  <conditionalFormatting sqref="T14:T31">
    <cfRule type="expression" dxfId="393" priority="15" stopIfTrue="1">
      <formula>AND($K14&lt;&gt;"",OR($O14&lt;&gt;"",$P14&lt;&gt;""))</formula>
    </cfRule>
  </conditionalFormatting>
  <conditionalFormatting sqref="U14:U31">
    <cfRule type="expression" dxfId="392" priority="19">
      <formula>$L14&lt;&gt;""</formula>
    </cfRule>
  </conditionalFormatting>
  <conditionalFormatting sqref="V14:V31">
    <cfRule type="expression" dxfId="391" priority="18">
      <formula>$L14=""</formula>
    </cfRule>
  </conditionalFormatting>
  <dataValidations count="2">
    <dataValidation type="list" allowBlank="1" showInputMessage="1" showErrorMessage="1" sqref="B14:B31" xr:uid="{CE44315F-0E9C-4425-B96F-6DD57CD8FE8F}">
      <formula1>"B"</formula1>
    </dataValidation>
    <dataValidation type="list" allowBlank="1" showInputMessage="1" showErrorMessage="1" sqref="A14:A31" xr:uid="{6A62819F-38DD-4204-8506-E64A484491C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IF(Zusammenfassung!F103&lt;&gt;"",Zusammenfassung!F103,Zusammenfassung!D103)</f>
        <v>BK-Teilprojekt III - AG 8</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Zusammenfassung!$B$103</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Zusammenfassung!$C$103</f>
        <v>8</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8</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UDLZrfhqgFcBzsImBuxfnsTmH6amW5IzvY5cXNP3Rs+DVjR53A4Lbqk0jkzoldtAP5bZzjT1dQtrnHQQzxBm2A==" saltValue="94WfEZpcezItWdQ6pBWUNA==" spinCount="100000" sheet="1" objects="1" scenarios="1" formatCells="0" formatRows="0" selectLockedCells="1" autoFilter="0"/>
  <mergeCells count="1">
    <mergeCell ref="O10:P10"/>
  </mergeCells>
  <conditionalFormatting sqref="J14:Q31">
    <cfRule type="expression" dxfId="390" priority="2" stopIfTrue="1">
      <formula>AND( $A14=4, $C14="ü" )</formula>
    </cfRule>
    <cfRule type="expression" dxfId="389" priority="11" stopIfTrue="1">
      <formula>AND( $A14=3, $C14="ü" )</formula>
    </cfRule>
  </conditionalFormatting>
  <conditionalFormatting sqref="J31:Q31">
    <cfRule type="expression" dxfId="388" priority="5" stopIfTrue="1">
      <formula>AND( $A31=1, $C31="T" )</formula>
    </cfRule>
    <cfRule type="expression" dxfId="387" priority="6" stopIfTrue="1">
      <formula>AND( $A31=4, $C31="ü" )</formula>
    </cfRule>
    <cfRule type="expression" dxfId="386" priority="7" stopIfTrue="1">
      <formula>AND( $A31=3, $C31="ü" )</formula>
    </cfRule>
    <cfRule type="expression" dxfId="385" priority="8" stopIfTrue="1">
      <formula>AND( $A31=2, $C31="Ü" )</formula>
    </cfRule>
  </conditionalFormatting>
  <conditionalFormatting sqref="J14:W31">
    <cfRule type="expression" dxfId="384" priority="1" stopIfTrue="1">
      <formula>AND( $A14=1, $C14="T" )</formula>
    </cfRule>
    <cfRule type="expression" dxfId="383" priority="12" stopIfTrue="1">
      <formula>AND( $A14=2, $C14="Ü" )</formula>
    </cfRule>
  </conditionalFormatting>
  <conditionalFormatting sqref="O14:O31">
    <cfRule type="expression" dxfId="382" priority="10" stopIfTrue="1">
      <formula>AND($O14&lt;&gt;"",$P14&lt;&gt;"")</formula>
    </cfRule>
  </conditionalFormatting>
  <conditionalFormatting sqref="O31">
    <cfRule type="expression" dxfId="381" priority="4" stopIfTrue="1">
      <formula>AND($O31&lt;&gt;"",$P31&lt;&gt;"")</formula>
    </cfRule>
  </conditionalFormatting>
  <conditionalFormatting sqref="P14:P31">
    <cfRule type="expression" dxfId="380" priority="9" stopIfTrue="1">
      <formula>$O14&lt;&gt;""</formula>
    </cfRule>
  </conditionalFormatting>
  <conditionalFormatting sqref="P31">
    <cfRule type="expression" dxfId="379" priority="3" stopIfTrue="1">
      <formula>$O31&lt;&gt;""</formula>
    </cfRule>
  </conditionalFormatting>
  <conditionalFormatting sqref="R14:W31">
    <cfRule type="expression" dxfId="378" priority="16" stopIfTrue="1">
      <formula>AND( $A14=3, $C14="ü" )</formula>
    </cfRule>
    <cfRule type="expression" dxfId="377" priority="17" stopIfTrue="1">
      <formula>AND( $A14=4, $C14="ü" )</formula>
    </cfRule>
  </conditionalFormatting>
  <conditionalFormatting sqref="T14:T31">
    <cfRule type="expression" dxfId="376" priority="15" stopIfTrue="1">
      <formula>AND($K14&lt;&gt;"",OR($O14&lt;&gt;"",$P14&lt;&gt;""))</formula>
    </cfRule>
  </conditionalFormatting>
  <conditionalFormatting sqref="U14:U31">
    <cfRule type="expression" dxfId="375" priority="19">
      <formula>$L14&lt;&gt;""</formula>
    </cfRule>
  </conditionalFormatting>
  <conditionalFormatting sqref="V14:V31">
    <cfRule type="expression" dxfId="374" priority="18">
      <formula>$L14=""</formula>
    </cfRule>
  </conditionalFormatting>
  <dataValidations count="2">
    <dataValidation type="list" allowBlank="1" showInputMessage="1" showErrorMessage="1" sqref="B14:B31" xr:uid="{2D715EBE-B82D-43CF-BA07-7BE35F37186A}">
      <formula1>"B"</formula1>
    </dataValidation>
    <dataValidation type="list" allowBlank="1" showInputMessage="1" showErrorMessage="1" sqref="A14:A31" xr:uid="{A376E405-FDB8-4CBA-9F7B-8E6AA9CD854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3" customWidth="1" collapsed="1"/>
    <col min="11" max="11" width="64.7109375" style="141" customWidth="1"/>
    <col min="12" max="12" width="8.7109375" style="78" customWidth="1"/>
    <col min="13" max="13" width="18.7109375" style="67" customWidth="1"/>
    <col min="14" max="14" width="18.7109375" style="135" customWidth="1"/>
    <col min="15" max="15" width="12.7109375" style="135" customWidth="1"/>
    <col min="16" max="17" width="12.7109375" style="152" customWidth="1"/>
    <col min="18" max="19" width="10.7109375" style="152" customWidth="1"/>
    <col min="20" max="20" width="21.7109375" style="152" customWidth="1"/>
    <col min="21" max="22" width="21.7109375" style="136" customWidth="1"/>
    <col min="23" max="23" width="30.7109375" style="137" customWidth="1"/>
    <col min="24" max="24" width="11.42578125" style="67" customWidth="1"/>
    <col min="25" max="25" width="11.42578125" style="132"/>
    <col min="26" max="16384" width="11.42578125" style="67"/>
  </cols>
  <sheetData>
    <row r="1" spans="1:26" ht="20.100000000000001" customHeight="1" x14ac:dyDescent="0.25">
      <c r="J1" s="68" t="str">
        <f>Deckblatt!$A$1</f>
        <v>Kunde:</v>
      </c>
      <c r="K1" s="79" t="str">
        <f>Deckblatt!$B$1</f>
        <v xml:space="preserve">HVB - HVG </v>
      </c>
      <c r="L1" s="80"/>
      <c r="M1" s="70"/>
      <c r="N1" s="70"/>
      <c r="O1" s="70"/>
      <c r="P1" s="70"/>
      <c r="Q1" s="138"/>
      <c r="R1" s="138"/>
      <c r="S1" s="138"/>
      <c r="T1" s="138"/>
      <c r="U1" s="138"/>
      <c r="V1" s="138"/>
      <c r="W1" s="83"/>
      <c r="X1" s="132"/>
      <c r="Y1" s="67"/>
    </row>
    <row r="2" spans="1:26" ht="20.100000000000001" customHeight="1" x14ac:dyDescent="0.25">
      <c r="J2" s="68" t="str">
        <f>Deckblatt!$A$2</f>
        <v>Vorhaben:</v>
      </c>
      <c r="K2" s="79" t="str">
        <f>Deckblatt!$B$2</f>
        <v>Harzbewegt</v>
      </c>
      <c r="L2" s="69"/>
      <c r="M2" s="70"/>
      <c r="N2" s="70"/>
      <c r="O2" s="70"/>
      <c r="P2" s="70"/>
      <c r="Q2" s="138"/>
      <c r="R2" s="138"/>
      <c r="S2" s="138"/>
      <c r="T2" s="138"/>
      <c r="U2" s="138"/>
      <c r="V2" s="138"/>
      <c r="W2" s="83"/>
      <c r="X2" s="132"/>
      <c r="Y2" s="67"/>
    </row>
    <row r="3" spans="1:26" ht="20.100000000000001" customHeight="1" x14ac:dyDescent="0.25">
      <c r="J3" s="68" t="str">
        <f>Deckblatt!$A$3</f>
        <v>Dokument:</v>
      </c>
      <c r="K3" s="79" t="str">
        <f>Deckblatt!$B$3</f>
        <v>Leistungsverzeichnis</v>
      </c>
      <c r="L3" s="69"/>
      <c r="M3" s="70"/>
      <c r="N3" s="70"/>
      <c r="O3" s="70"/>
      <c r="P3" s="70"/>
      <c r="Q3" s="138"/>
      <c r="R3" s="138"/>
      <c r="S3" s="138"/>
      <c r="T3" s="138"/>
      <c r="U3" s="138"/>
      <c r="V3" s="138"/>
      <c r="W3" s="83"/>
      <c r="X3" s="132"/>
      <c r="Y3" s="67"/>
    </row>
    <row r="4" spans="1:26" ht="20.100000000000001" customHeight="1" x14ac:dyDescent="0.25">
      <c r="J4" s="68" t="str">
        <f>Deckblatt!$A$4</f>
        <v>Teil:</v>
      </c>
      <c r="K4" s="79" t="str">
        <f>IF(Zusammenfassung!F104&lt;&gt;"",Zusammenfassung!F104,Zusammenfassung!D104)</f>
        <v>BK-Teilprojekt III - AG 9</v>
      </c>
      <c r="L4" s="80"/>
      <c r="M4" s="70"/>
      <c r="N4" s="70"/>
      <c r="O4" s="70"/>
      <c r="P4" s="70"/>
      <c r="Q4" s="138"/>
      <c r="R4" s="138"/>
      <c r="S4" s="138"/>
      <c r="T4" s="138"/>
      <c r="U4" s="138"/>
      <c r="V4" s="138"/>
      <c r="W4" s="83"/>
      <c r="X4" s="132"/>
      <c r="Y4" s="67"/>
    </row>
    <row r="5" spans="1:26" ht="20.100000000000001" customHeight="1" thickBot="1" x14ac:dyDescent="0.3">
      <c r="J5" s="72" t="str">
        <f>Deckblatt!$A$5</f>
        <v>Bieter (Name)</v>
      </c>
      <c r="K5" s="193" t="str">
        <f>IF(Deckblatt!$B$5&lt;&gt;"",Deckblatt!$B$5,"EINGABE FEHLT")</f>
        <v>EINGABE FEHLT</v>
      </c>
      <c r="L5" s="74"/>
      <c r="M5" s="75"/>
      <c r="N5" s="75"/>
      <c r="O5" s="75"/>
      <c r="P5" s="75"/>
      <c r="Q5" s="143"/>
      <c r="R5" s="143"/>
      <c r="S5" s="143"/>
      <c r="T5" s="143"/>
      <c r="U5" s="143"/>
      <c r="V5" s="143"/>
      <c r="W5" s="144"/>
      <c r="X5" s="132"/>
      <c r="Y5" s="67"/>
    </row>
    <row r="6" spans="1:26" ht="20.100000000000001" hidden="1" customHeight="1" x14ac:dyDescent="0.25">
      <c r="J6" s="156" t="s">
        <v>378</v>
      </c>
      <c r="K6" s="210">
        <f>Zusammenfassung!$B$104</f>
        <v>3</v>
      </c>
      <c r="L6" s="157" t="str">
        <f>Sprache!$B$34</f>
        <v>BK</v>
      </c>
      <c r="M6" s="158"/>
      <c r="N6" s="158"/>
      <c r="O6" s="158"/>
      <c r="P6" s="158"/>
      <c r="Q6" s="159"/>
      <c r="R6" s="159"/>
      <c r="S6" s="159"/>
      <c r="T6" s="159"/>
      <c r="U6" s="159"/>
      <c r="V6" s="159"/>
      <c r="W6" s="160"/>
      <c r="X6" s="132"/>
      <c r="Y6" s="67"/>
    </row>
    <row r="7" spans="1:26" ht="20.100000000000001" hidden="1" customHeight="1" thickBot="1" x14ac:dyDescent="0.3">
      <c r="J7" s="68" t="s">
        <v>379</v>
      </c>
      <c r="K7" s="211">
        <f>Zusammenfassung!$C$104</f>
        <v>9</v>
      </c>
      <c r="L7" s="69"/>
      <c r="M7" s="70"/>
      <c r="N7" s="70"/>
      <c r="O7" s="70"/>
      <c r="P7" s="70"/>
      <c r="Q7" s="138"/>
      <c r="R7" s="138"/>
      <c r="S7" s="138"/>
      <c r="T7" s="138"/>
      <c r="U7" s="138"/>
      <c r="V7" s="143"/>
      <c r="W7" s="144"/>
      <c r="X7" s="132"/>
      <c r="Y7" s="67"/>
    </row>
    <row r="8" spans="1:26" ht="20.100000000000001" hidden="1" customHeight="1" x14ac:dyDescent="0.25">
      <c r="C8" s="84"/>
      <c r="D8" s="85"/>
      <c r="E8" s="85"/>
      <c r="F8" s="85"/>
      <c r="G8" s="85"/>
      <c r="H8" s="86"/>
      <c r="J8" s="87" t="str">
        <f>IF(Steuerung!A7&lt;&gt;"",Steuerung!A7,"")</f>
        <v>Währung:</v>
      </c>
      <c r="K8" s="230" t="str">
        <f>Steuerung!B7</f>
        <v>EUR</v>
      </c>
      <c r="L8" s="231"/>
      <c r="M8" s="88"/>
      <c r="N8" s="88"/>
      <c r="O8" s="139"/>
      <c r="P8" s="139"/>
      <c r="Q8" s="139"/>
      <c r="R8" s="139"/>
      <c r="S8" s="139"/>
      <c r="T8" s="90"/>
      <c r="U8" s="90"/>
      <c r="V8" s="90"/>
      <c r="W8" s="91"/>
      <c r="X8" s="132"/>
      <c r="Y8" s="67"/>
    </row>
    <row r="9" spans="1:26" ht="20.100000000000001" hidden="1" customHeight="1" thickBot="1" x14ac:dyDescent="0.3">
      <c r="J9" s="92" t="str">
        <f>IF(Steuerung!A8&lt;&gt;"",Steuerung!A8,"")</f>
        <v>Rundung:</v>
      </c>
      <c r="K9" s="232">
        <f>Steuerung!B8</f>
        <v>2</v>
      </c>
      <c r="L9" s="233"/>
      <c r="M9" s="93"/>
      <c r="N9" s="93"/>
      <c r="O9" s="140"/>
      <c r="P9" s="140"/>
      <c r="Q9" s="140"/>
      <c r="R9" s="140"/>
      <c r="S9" s="140"/>
      <c r="T9" s="95"/>
      <c r="U9" s="95"/>
      <c r="V9" s="95"/>
      <c r="W9" s="96"/>
      <c r="X9" s="132"/>
      <c r="Y9" s="67"/>
    </row>
    <row r="10" spans="1:26" ht="30" customHeight="1" x14ac:dyDescent="0.25">
      <c r="J10" s="87"/>
      <c r="K10" s="97" t="str">
        <f>Sprache!$B$40</f>
        <v>Beschreibung</v>
      </c>
      <c r="L10" s="154"/>
      <c r="M10" s="106" t="str">
        <f>Sprache!$B$36</f>
        <v>Leistung gemäß</v>
      </c>
      <c r="N10" s="106" t="str">
        <f>IF($M$10&lt;&gt;"",$M$10,"")</f>
        <v>Leistung gemäß</v>
      </c>
      <c r="O10" s="246" t="str">
        <f>Sprache!$B$45</f>
        <v>Menge</v>
      </c>
      <c r="P10" s="247"/>
      <c r="Q10" s="98" t="str">
        <f>CONCATENATE(Sprache!$B$44," (",Sprache!$B$45,")")</f>
        <v>Einheit (Menge)</v>
      </c>
      <c r="R10" s="145" t="str">
        <f>Sprache!$B$49</f>
        <v>Zeit</v>
      </c>
      <c r="S10" s="146" t="str">
        <f>CONCATENATE(Sprache!$B$44," (",Sprache!$B$49,")")</f>
        <v>Einheit (Zeit)</v>
      </c>
      <c r="T10" s="99"/>
      <c r="U10" s="100" t="str">
        <f>Sprache!$B$30</f>
        <v>Festpositionen</v>
      </c>
      <c r="V10" s="101" t="str">
        <f>Sprache!$B$32</f>
        <v>Optionen</v>
      </c>
      <c r="W10" s="102" t="str">
        <f>Sprache!$B$48</f>
        <v>Bemerkungen</v>
      </c>
      <c r="X10" s="132"/>
      <c r="Y10" s="67"/>
    </row>
    <row r="11" spans="1:26" ht="30" customHeight="1" x14ac:dyDescent="0.25">
      <c r="B11" s="103"/>
      <c r="J11" s="104"/>
      <c r="K11" s="105"/>
      <c r="L11" s="214" t="str">
        <f>Sprache!$B$31</f>
        <v>Option</v>
      </c>
      <c r="M11" s="106" t="str">
        <f>Sprache!$B$37</f>
        <v>Lastenheft</v>
      </c>
      <c r="N11" s="106" t="str">
        <f>Sprache!$B$37</f>
        <v>Lastenheft</v>
      </c>
      <c r="O11" s="212" t="str">
        <f>Sprache!$B$41</f>
        <v>Vorgabe</v>
      </c>
      <c r="P11" s="106" t="str">
        <f>CONCATENATE(Sprache!$B$43," ",Sprache!$B$41)</f>
        <v>Korrektur Vorgabe</v>
      </c>
      <c r="Q11" s="107"/>
      <c r="R11" s="164" t="str">
        <f>Sprache!$B$50</f>
        <v>Vertragsdauer</v>
      </c>
      <c r="S11" s="147"/>
      <c r="T11" s="108" t="str">
        <f>CONCATENATE(Sprache!$B$46," (",Sprache!$B$17,")")</f>
        <v>Einzelpreis (Netto)</v>
      </c>
      <c r="U11" s="109" t="str">
        <f>CONCATENATE(Sprache!$B$47," (",Sprache!$B$17,")")</f>
        <v>Gesamtpreis (Netto)</v>
      </c>
      <c r="V11" s="110" t="str">
        <f>U11</f>
        <v>Gesamtpreis (Netto)</v>
      </c>
      <c r="W11" s="111" t="s">
        <v>555</v>
      </c>
      <c r="X11" s="132"/>
      <c r="Y11" s="67"/>
    </row>
    <row r="12" spans="1:26" ht="30" customHeight="1" thickBot="1" x14ac:dyDescent="0.3">
      <c r="B12" s="103"/>
      <c r="J12" s="112"/>
      <c r="K12" s="113"/>
      <c r="L12" s="155"/>
      <c r="M12" s="106" t="str">
        <f>Sprache!$B$38</f>
        <v>Kapitel</v>
      </c>
      <c r="N12" s="106" t="str">
        <f>Sprache!$B$39</f>
        <v>Kriterium</v>
      </c>
      <c r="O12" s="213" t="str">
        <f>Sprache!$B$42</f>
        <v>Vergabestelle</v>
      </c>
      <c r="P12" s="115" t="str">
        <f>Sprache!$B$13</f>
        <v>Bieter</v>
      </c>
      <c r="Q12" s="116"/>
      <c r="R12" s="114"/>
      <c r="S12" s="148"/>
      <c r="T12" s="117" t="str">
        <f>IF($K$8&lt;&gt;"","[" &amp;$K$8 &amp;"]","")</f>
        <v>[EUR]</v>
      </c>
      <c r="U12" s="118" t="str">
        <f>IF($K$8&lt;&gt;"","[" &amp;$K$8 &amp;"]","")</f>
        <v>[EUR]</v>
      </c>
      <c r="V12" s="117" t="str">
        <f>IF($K$8&lt;&gt;"","[" &amp;$K$8 &amp;"]","")</f>
        <v>[EUR]</v>
      </c>
      <c r="W12" s="119"/>
      <c r="X12" s="132"/>
      <c r="Y12" s="67"/>
    </row>
    <row r="13" spans="1:26" ht="30" customHeight="1" x14ac:dyDescent="0.25">
      <c r="B13" s="120" t="s">
        <v>381</v>
      </c>
      <c r="J13" s="153" t="str">
        <f>Sprache!$B$24</f>
        <v>Summe</v>
      </c>
      <c r="K13" s="121" t="str">
        <f>$K$4</f>
        <v>BK-Teilprojekt III - AG 9</v>
      </c>
      <c r="L13" s="122"/>
      <c r="M13" s="123"/>
      <c r="N13" s="123"/>
      <c r="O13" s="124"/>
      <c r="P13" s="124"/>
      <c r="Q13" s="124"/>
      <c r="R13" s="149"/>
      <c r="S13" s="149"/>
      <c r="T13" s="125"/>
      <c r="U13" s="125">
        <f>SUM(U14:U31)</f>
        <v>0</v>
      </c>
      <c r="V13" s="125">
        <f>SUM(V14:V31)</f>
        <v>0</v>
      </c>
      <c r="W13" s="126"/>
      <c r="X13" s="150"/>
      <c r="Y13" s="151"/>
      <c r="Z13" s="151"/>
    </row>
    <row r="14" spans="1:26" ht="20.100000000000001" customHeight="1" x14ac:dyDescent="0.25">
      <c r="A14" s="37">
        <v>1</v>
      </c>
      <c r="B14" s="66"/>
      <c r="C14" s="127" t="str">
        <f>IF(LEN(H14)=1, "T",
IF( LEN(H15)-LEN(SUBSTITUTE(H15,".",)) &gt; LEN(H14)-LEN(SUBSTITUTE(H14,".",)), "Ü",
""))</f>
        <v>T</v>
      </c>
      <c r="D14" s="128">
        <f xml:space="preserve"> IF(A14=1,D13+1,D13)</f>
        <v>1</v>
      </c>
      <c r="E14" s="128">
        <f xml:space="preserve"> IF(A14=1, 0,IF(A14=2,E13+1,E13))</f>
        <v>0</v>
      </c>
      <c r="F14" s="128">
        <f xml:space="preserve"> IF( OR(A14=1,A14=2), 0, IF(A14=3,F13+1,F13))</f>
        <v>0</v>
      </c>
      <c r="G14" s="128">
        <f xml:space="preserve"> IF(OR(A14=1,A14=2, A14=3),0,IF(A14=4,G13+1,G13))</f>
        <v>0</v>
      </c>
      <c r="H14" s="129">
        <f>IF(A14=1,D14,IF(A14=2,CONCATENATE(D14,".",E14),IF(A14=3,CONCATENATE(D14,".",E14,".",F14),IF(A14=4,CONCATENATE(D14,".",E14,".",F14,".",G14),""))))</f>
        <v>1</v>
      </c>
      <c r="I14" s="130"/>
      <c r="J14" s="131" t="str">
        <f>IF(H14&lt;&gt;"",CONCATENATE($L$6," ",ROMAN($K$6)," - ",H14,IF(B14="",""," - B")),"")</f>
        <v>BK III - 1</v>
      </c>
      <c r="K14" s="195"/>
      <c r="L14" s="215"/>
      <c r="M14" s="196"/>
      <c r="N14" s="197"/>
      <c r="O14" s="198"/>
      <c r="P14" s="199"/>
      <c r="Q14" s="200"/>
      <c r="R14" s="205"/>
      <c r="S14" s="206"/>
      <c r="T14" s="207"/>
      <c r="U14" s="208" t="str">
        <f>IF($V14="",
IF($T14&lt;&gt;"",ROUND(IF($P14&lt;&gt;"",$P14,IF($O14&lt;&gt;"",$O14,0))*$T14*R14,$K$9),""),"")</f>
        <v/>
      </c>
      <c r="V14" s="209" t="str">
        <f>IF(OR(LEFT($L14,1)="X",LEFT($L14,1)="x"),
IF($T14&lt;&gt;"",ROUND(IF($P14&lt;&gt;"",$P14,IF($O14&lt;&gt;"",$O14,0))*$T14*R14,$K$9),""),"")</f>
        <v/>
      </c>
      <c r="W14" s="204"/>
      <c r="Y14" s="67"/>
    </row>
    <row r="15" spans="1:26" ht="20.100000000000001" customHeight="1" x14ac:dyDescent="0.25">
      <c r="A15" s="37">
        <v>2</v>
      </c>
      <c r="B15" s="66"/>
      <c r="C15" s="127" t="str">
        <f t="shared" ref="C15:C30" si="0">IF(LEN(H15)=1, "T",
IF( LEN(H16)-LEN(SUBSTITUTE(H16,".",)) &gt; LEN(H15)-LEN(SUBSTITUTE(H15,".",)), "Ü",
""))</f>
        <v>Ü</v>
      </c>
      <c r="D15" s="128">
        <f t="shared" ref="D15:D31" si="1" xml:space="preserve"> IF(A15=1,D14+1,D14)</f>
        <v>1</v>
      </c>
      <c r="E15" s="128">
        <f t="shared" ref="E15:E31" si="2" xml:space="preserve"> IF(A15=1, 0,IF(A15=2,E14+1,E14))</f>
        <v>1</v>
      </c>
      <c r="F15" s="128">
        <f t="shared" ref="F15:F31" si="3" xml:space="preserve"> IF( OR(A15=1,A15=2), 0, IF(A15=3,F14+1,F14))</f>
        <v>0</v>
      </c>
      <c r="G15" s="128">
        <f t="shared" ref="G15:G31" si="4" xml:space="preserve"> IF(OR(A15=1,A15=2, A15=3),0,IF(A15=4,G14+1,G14))</f>
        <v>0</v>
      </c>
      <c r="H15" s="129" t="str">
        <f t="shared" ref="H15:H31" si="5">IF(A15=1,D15,IF(A15=2,CONCATENATE(D15,".",E15),IF(A15=3,CONCATENATE(D15,".",E15,".",F15),IF(A15=4,CONCATENATE(D15,".",E15,".",F15,".",G15),""))))</f>
        <v>1.1</v>
      </c>
      <c r="I15" s="130"/>
      <c r="J15" s="131" t="str">
        <f t="shared" ref="J15:J31" si="6">IF(H15&lt;&gt;"",CONCATENATE($L$6," ",ROMAN($K$6)," - ",H15,IF(B15="",""," - B")),"")</f>
        <v>BK III - 1.1</v>
      </c>
      <c r="K15" s="195"/>
      <c r="L15" s="215"/>
      <c r="M15" s="196"/>
      <c r="N15" s="197"/>
      <c r="O15" s="198"/>
      <c r="P15" s="199"/>
      <c r="Q15" s="200"/>
      <c r="R15" s="205"/>
      <c r="S15" s="206"/>
      <c r="T15" s="207"/>
      <c r="U15" s="208" t="str">
        <f t="shared" ref="U15:U31" si="7">IF($V15="",
IF($T15&lt;&gt;"",ROUND(IF($P15&lt;&gt;"",$P15,IF($O15&lt;&gt;"",$O15,0))*$T15*R15,$K$9),""),"")</f>
        <v/>
      </c>
      <c r="V15" s="209" t="str">
        <f t="shared" ref="V15:V31" si="8">IF(OR(LEFT($L15,1)="X",LEFT($L15,1)="x"),
IF($T15&lt;&gt;"",ROUND(IF($P15&lt;&gt;"",$P15,IF($O15&lt;&gt;"",$O15,0))*$T15*R15,$K$9),""),"")</f>
        <v/>
      </c>
      <c r="W15" s="204"/>
      <c r="Y15" s="67"/>
    </row>
    <row r="16" spans="1:26" s="132" customFormat="1" ht="20.100000000000001" customHeight="1" x14ac:dyDescent="0.25">
      <c r="A16" s="37">
        <v>3</v>
      </c>
      <c r="B16" s="66"/>
      <c r="C16" s="127" t="str">
        <f t="shared" si="0"/>
        <v>Ü</v>
      </c>
      <c r="D16" s="128">
        <f t="shared" si="1"/>
        <v>1</v>
      </c>
      <c r="E16" s="128">
        <f t="shared" si="2"/>
        <v>1</v>
      </c>
      <c r="F16" s="128">
        <f t="shared" si="3"/>
        <v>1</v>
      </c>
      <c r="G16" s="128">
        <f t="shared" si="4"/>
        <v>0</v>
      </c>
      <c r="H16" s="129" t="str">
        <f t="shared" si="5"/>
        <v>1.1.1</v>
      </c>
      <c r="I16" s="130"/>
      <c r="J16" s="131" t="str">
        <f t="shared" si="6"/>
        <v>BK III - 1.1.1</v>
      </c>
      <c r="K16" s="195"/>
      <c r="L16" s="215"/>
      <c r="M16" s="196"/>
      <c r="N16" s="197"/>
      <c r="O16" s="198"/>
      <c r="P16" s="199"/>
      <c r="Q16" s="200"/>
      <c r="R16" s="205"/>
      <c r="S16" s="206"/>
      <c r="T16" s="207"/>
      <c r="U16" s="208" t="str">
        <f t="shared" si="7"/>
        <v/>
      </c>
      <c r="V16" s="209" t="str">
        <f t="shared" si="8"/>
        <v/>
      </c>
      <c r="W16" s="204"/>
    </row>
    <row r="17" spans="1:26" s="132" customFormat="1" ht="20.100000000000001" customHeight="1" x14ac:dyDescent="0.25">
      <c r="A17" s="37">
        <v>4</v>
      </c>
      <c r="B17" s="66"/>
      <c r="C17" s="127" t="str">
        <f t="shared" si="0"/>
        <v/>
      </c>
      <c r="D17" s="128">
        <f t="shared" si="1"/>
        <v>1</v>
      </c>
      <c r="E17" s="128">
        <f t="shared" si="2"/>
        <v>1</v>
      </c>
      <c r="F17" s="128">
        <f t="shared" si="3"/>
        <v>1</v>
      </c>
      <c r="G17" s="128">
        <f t="shared" si="4"/>
        <v>1</v>
      </c>
      <c r="H17" s="129" t="str">
        <f t="shared" si="5"/>
        <v>1.1.1.1</v>
      </c>
      <c r="I17" s="130"/>
      <c r="J17" s="131" t="str">
        <f t="shared" si="6"/>
        <v>BK III - 1.1.1.1</v>
      </c>
      <c r="K17" s="195"/>
      <c r="L17" s="215"/>
      <c r="M17" s="196"/>
      <c r="N17" s="197"/>
      <c r="O17" s="198"/>
      <c r="P17" s="199"/>
      <c r="Q17" s="200"/>
      <c r="R17" s="205"/>
      <c r="S17" s="206"/>
      <c r="T17" s="207"/>
      <c r="U17" s="208" t="str">
        <f t="shared" si="7"/>
        <v/>
      </c>
      <c r="V17" s="209" t="str">
        <f t="shared" si="8"/>
        <v/>
      </c>
      <c r="W17" s="204"/>
    </row>
    <row r="18" spans="1:26" s="132" customFormat="1" ht="20.100000000000001" customHeight="1" x14ac:dyDescent="0.25">
      <c r="A18" s="37">
        <v>4</v>
      </c>
      <c r="B18" s="66"/>
      <c r="C18" s="127" t="str">
        <f t="shared" si="0"/>
        <v/>
      </c>
      <c r="D18" s="128">
        <f t="shared" si="1"/>
        <v>1</v>
      </c>
      <c r="E18" s="128">
        <f t="shared" si="2"/>
        <v>1</v>
      </c>
      <c r="F18" s="128">
        <f t="shared" si="3"/>
        <v>1</v>
      </c>
      <c r="G18" s="128">
        <f t="shared" si="4"/>
        <v>2</v>
      </c>
      <c r="H18" s="129" t="str">
        <f t="shared" si="5"/>
        <v>1.1.1.2</v>
      </c>
      <c r="I18" s="130"/>
      <c r="J18" s="131" t="str">
        <f t="shared" si="6"/>
        <v>BK III - 1.1.1.2</v>
      </c>
      <c r="K18" s="195"/>
      <c r="L18" s="215"/>
      <c r="M18" s="196"/>
      <c r="N18" s="197"/>
      <c r="O18" s="198"/>
      <c r="P18" s="199"/>
      <c r="Q18" s="200"/>
      <c r="R18" s="205"/>
      <c r="S18" s="206"/>
      <c r="T18" s="207"/>
      <c r="U18" s="208" t="str">
        <f t="shared" si="7"/>
        <v/>
      </c>
      <c r="V18" s="209" t="str">
        <f t="shared" si="8"/>
        <v/>
      </c>
      <c r="W18" s="204"/>
    </row>
    <row r="19" spans="1:26" s="132" customFormat="1" ht="20.100000000000001" customHeight="1" x14ac:dyDescent="0.25">
      <c r="A19" s="37">
        <v>3</v>
      </c>
      <c r="B19" s="66"/>
      <c r="C19" s="127" t="str">
        <f t="shared" si="0"/>
        <v>Ü</v>
      </c>
      <c r="D19" s="128">
        <f t="shared" si="1"/>
        <v>1</v>
      </c>
      <c r="E19" s="128">
        <f t="shared" si="2"/>
        <v>1</v>
      </c>
      <c r="F19" s="128">
        <f t="shared" si="3"/>
        <v>2</v>
      </c>
      <c r="G19" s="128">
        <f t="shared" si="4"/>
        <v>0</v>
      </c>
      <c r="H19" s="129" t="str">
        <f t="shared" si="5"/>
        <v>1.1.2</v>
      </c>
      <c r="I19" s="130"/>
      <c r="J19" s="131" t="str">
        <f t="shared" si="6"/>
        <v>BK III - 1.1.2</v>
      </c>
      <c r="K19" s="195"/>
      <c r="L19" s="215"/>
      <c r="M19" s="196"/>
      <c r="N19" s="197"/>
      <c r="O19" s="198"/>
      <c r="P19" s="199"/>
      <c r="Q19" s="200"/>
      <c r="R19" s="205"/>
      <c r="S19" s="206"/>
      <c r="T19" s="207"/>
      <c r="U19" s="208" t="str">
        <f t="shared" si="7"/>
        <v/>
      </c>
      <c r="V19" s="209" t="str">
        <f t="shared" si="8"/>
        <v/>
      </c>
      <c r="W19" s="204"/>
    </row>
    <row r="20" spans="1:26" s="132" customFormat="1" ht="20.100000000000001" customHeight="1" x14ac:dyDescent="0.25">
      <c r="A20" s="37">
        <v>4</v>
      </c>
      <c r="B20" s="66"/>
      <c r="C20" s="127" t="str">
        <f t="shared" si="0"/>
        <v/>
      </c>
      <c r="D20" s="128">
        <f t="shared" si="1"/>
        <v>1</v>
      </c>
      <c r="E20" s="128">
        <f t="shared" si="2"/>
        <v>1</v>
      </c>
      <c r="F20" s="128">
        <f t="shared" si="3"/>
        <v>2</v>
      </c>
      <c r="G20" s="128">
        <f t="shared" si="4"/>
        <v>1</v>
      </c>
      <c r="H20" s="129" t="str">
        <f t="shared" si="5"/>
        <v>1.1.2.1</v>
      </c>
      <c r="I20" s="130"/>
      <c r="J20" s="131" t="str">
        <f t="shared" si="6"/>
        <v>BK III - 1.1.2.1</v>
      </c>
      <c r="K20" s="195"/>
      <c r="L20" s="215"/>
      <c r="M20" s="196"/>
      <c r="N20" s="197"/>
      <c r="O20" s="198"/>
      <c r="P20" s="199"/>
      <c r="Q20" s="200"/>
      <c r="R20" s="205"/>
      <c r="S20" s="206"/>
      <c r="T20" s="207"/>
      <c r="U20" s="208" t="str">
        <f t="shared" si="7"/>
        <v/>
      </c>
      <c r="V20" s="209" t="str">
        <f t="shared" si="8"/>
        <v/>
      </c>
      <c r="W20" s="204"/>
    </row>
    <row r="21" spans="1:26" s="132" customFormat="1" ht="20.100000000000001" customHeight="1" x14ac:dyDescent="0.25">
      <c r="A21" s="37">
        <v>4</v>
      </c>
      <c r="B21" s="66"/>
      <c r="C21" s="127" t="str">
        <f t="shared" si="0"/>
        <v/>
      </c>
      <c r="D21" s="128">
        <f t="shared" si="1"/>
        <v>1</v>
      </c>
      <c r="E21" s="128">
        <f t="shared" si="2"/>
        <v>1</v>
      </c>
      <c r="F21" s="128">
        <f t="shared" si="3"/>
        <v>2</v>
      </c>
      <c r="G21" s="128">
        <f t="shared" si="4"/>
        <v>2</v>
      </c>
      <c r="H21" s="129" t="str">
        <f t="shared" si="5"/>
        <v>1.1.2.2</v>
      </c>
      <c r="I21" s="130"/>
      <c r="J21" s="131" t="str">
        <f t="shared" si="6"/>
        <v>BK III - 1.1.2.2</v>
      </c>
      <c r="K21" s="195"/>
      <c r="L21" s="215"/>
      <c r="M21" s="196"/>
      <c r="N21" s="197"/>
      <c r="O21" s="198"/>
      <c r="P21" s="199"/>
      <c r="Q21" s="200"/>
      <c r="R21" s="205"/>
      <c r="S21" s="206"/>
      <c r="T21" s="207"/>
      <c r="U21" s="208" t="str">
        <f t="shared" si="7"/>
        <v/>
      </c>
      <c r="V21" s="209" t="str">
        <f t="shared" si="8"/>
        <v/>
      </c>
      <c r="W21" s="204"/>
    </row>
    <row r="22" spans="1:26" s="132" customFormat="1" ht="20.100000000000001" customHeight="1" x14ac:dyDescent="0.25">
      <c r="A22" s="37">
        <v>1</v>
      </c>
      <c r="B22" s="66"/>
      <c r="C22" s="127" t="str">
        <f t="shared" si="0"/>
        <v>T</v>
      </c>
      <c r="D22" s="128">
        <f t="shared" si="1"/>
        <v>2</v>
      </c>
      <c r="E22" s="128">
        <f t="shared" si="2"/>
        <v>0</v>
      </c>
      <c r="F22" s="128">
        <f t="shared" si="3"/>
        <v>0</v>
      </c>
      <c r="G22" s="128">
        <f t="shared" si="4"/>
        <v>0</v>
      </c>
      <c r="H22" s="129">
        <f t="shared" si="5"/>
        <v>2</v>
      </c>
      <c r="I22" s="130"/>
      <c r="J22" s="131" t="str">
        <f t="shared" si="6"/>
        <v>BK III - 2</v>
      </c>
      <c r="K22" s="195"/>
      <c r="L22" s="215"/>
      <c r="M22" s="196"/>
      <c r="N22" s="197"/>
      <c r="O22" s="198"/>
      <c r="P22" s="199"/>
      <c r="Q22" s="200"/>
      <c r="R22" s="205"/>
      <c r="S22" s="206"/>
      <c r="T22" s="207"/>
      <c r="U22" s="208" t="str">
        <f t="shared" si="7"/>
        <v/>
      </c>
      <c r="V22" s="209" t="str">
        <f t="shared" si="8"/>
        <v/>
      </c>
      <c r="W22" s="204"/>
    </row>
    <row r="23" spans="1:26" s="132" customFormat="1" ht="20.100000000000001" customHeight="1" x14ac:dyDescent="0.25">
      <c r="A23" s="37">
        <v>2</v>
      </c>
      <c r="B23" s="66"/>
      <c r="C23" s="127" t="str">
        <f t="shared" si="0"/>
        <v>Ü</v>
      </c>
      <c r="D23" s="128">
        <f t="shared" si="1"/>
        <v>2</v>
      </c>
      <c r="E23" s="128">
        <f t="shared" si="2"/>
        <v>1</v>
      </c>
      <c r="F23" s="128">
        <f t="shared" si="3"/>
        <v>0</v>
      </c>
      <c r="G23" s="128">
        <f t="shared" si="4"/>
        <v>0</v>
      </c>
      <c r="H23" s="129" t="str">
        <f t="shared" si="5"/>
        <v>2.1</v>
      </c>
      <c r="I23" s="130"/>
      <c r="J23" s="131" t="str">
        <f t="shared" si="6"/>
        <v>BK III - 2.1</v>
      </c>
      <c r="K23" s="195"/>
      <c r="L23" s="215"/>
      <c r="M23" s="196"/>
      <c r="N23" s="197"/>
      <c r="O23" s="198"/>
      <c r="P23" s="199"/>
      <c r="Q23" s="200"/>
      <c r="R23" s="205"/>
      <c r="S23" s="206"/>
      <c r="T23" s="207"/>
      <c r="U23" s="208" t="str">
        <f t="shared" si="7"/>
        <v/>
      </c>
      <c r="V23" s="209" t="str">
        <f t="shared" si="8"/>
        <v/>
      </c>
      <c r="W23" s="204"/>
    </row>
    <row r="24" spans="1:26" s="132" customFormat="1" ht="20.100000000000001" customHeight="1" x14ac:dyDescent="0.25">
      <c r="A24" s="37">
        <v>3</v>
      </c>
      <c r="B24" s="66"/>
      <c r="C24" s="127" t="str">
        <f t="shared" si="0"/>
        <v>Ü</v>
      </c>
      <c r="D24" s="128">
        <f t="shared" si="1"/>
        <v>2</v>
      </c>
      <c r="E24" s="128">
        <f t="shared" si="2"/>
        <v>1</v>
      </c>
      <c r="F24" s="128">
        <f t="shared" si="3"/>
        <v>1</v>
      </c>
      <c r="G24" s="128">
        <f t="shared" si="4"/>
        <v>0</v>
      </c>
      <c r="H24" s="129" t="str">
        <f t="shared" si="5"/>
        <v>2.1.1</v>
      </c>
      <c r="I24" s="130"/>
      <c r="J24" s="131" t="str">
        <f t="shared" si="6"/>
        <v>BK III - 2.1.1</v>
      </c>
      <c r="K24" s="195"/>
      <c r="L24" s="215"/>
      <c r="M24" s="196"/>
      <c r="N24" s="197"/>
      <c r="O24" s="198"/>
      <c r="P24" s="199"/>
      <c r="Q24" s="200"/>
      <c r="R24" s="205"/>
      <c r="S24" s="206"/>
      <c r="T24" s="207"/>
      <c r="U24" s="208" t="str">
        <f t="shared" si="7"/>
        <v/>
      </c>
      <c r="V24" s="209" t="str">
        <f t="shared" si="8"/>
        <v/>
      </c>
      <c r="W24" s="204"/>
    </row>
    <row r="25" spans="1:26" s="132" customFormat="1" ht="20.100000000000001" customHeight="1" x14ac:dyDescent="0.25">
      <c r="A25" s="37">
        <v>4</v>
      </c>
      <c r="B25" s="66"/>
      <c r="C25" s="127" t="str">
        <f t="shared" si="0"/>
        <v/>
      </c>
      <c r="D25" s="128">
        <f t="shared" si="1"/>
        <v>2</v>
      </c>
      <c r="E25" s="128">
        <f t="shared" si="2"/>
        <v>1</v>
      </c>
      <c r="F25" s="128">
        <f t="shared" si="3"/>
        <v>1</v>
      </c>
      <c r="G25" s="128">
        <f t="shared" si="4"/>
        <v>1</v>
      </c>
      <c r="H25" s="129" t="str">
        <f t="shared" si="5"/>
        <v>2.1.1.1</v>
      </c>
      <c r="I25" s="130"/>
      <c r="J25" s="131" t="str">
        <f t="shared" si="6"/>
        <v>BK III - 2.1.1.1</v>
      </c>
      <c r="K25" s="195"/>
      <c r="L25" s="215"/>
      <c r="M25" s="196"/>
      <c r="N25" s="197"/>
      <c r="O25" s="198"/>
      <c r="P25" s="199"/>
      <c r="Q25" s="200"/>
      <c r="R25" s="205"/>
      <c r="S25" s="206"/>
      <c r="T25" s="207"/>
      <c r="U25" s="208" t="str">
        <f t="shared" si="7"/>
        <v/>
      </c>
      <c r="V25" s="209" t="str">
        <f t="shared" si="8"/>
        <v/>
      </c>
      <c r="W25" s="204"/>
    </row>
    <row r="26" spans="1:26" s="132" customFormat="1" ht="20.100000000000001" customHeight="1" x14ac:dyDescent="0.25">
      <c r="A26" s="37">
        <v>4</v>
      </c>
      <c r="B26" s="66"/>
      <c r="C26" s="127" t="str">
        <f t="shared" si="0"/>
        <v/>
      </c>
      <c r="D26" s="128">
        <f t="shared" si="1"/>
        <v>2</v>
      </c>
      <c r="E26" s="128">
        <f t="shared" si="2"/>
        <v>1</v>
      </c>
      <c r="F26" s="128">
        <f t="shared" si="3"/>
        <v>1</v>
      </c>
      <c r="G26" s="128">
        <f t="shared" si="4"/>
        <v>2</v>
      </c>
      <c r="H26" s="129" t="str">
        <f t="shared" si="5"/>
        <v>2.1.1.2</v>
      </c>
      <c r="I26" s="130"/>
      <c r="J26" s="131" t="str">
        <f t="shared" si="6"/>
        <v>BK III - 2.1.1.2</v>
      </c>
      <c r="K26" s="195"/>
      <c r="L26" s="215"/>
      <c r="M26" s="196"/>
      <c r="N26" s="197"/>
      <c r="O26" s="198"/>
      <c r="P26" s="199"/>
      <c r="Q26" s="200"/>
      <c r="R26" s="205"/>
      <c r="S26" s="206"/>
      <c r="T26" s="207"/>
      <c r="U26" s="208" t="str">
        <f t="shared" si="7"/>
        <v/>
      </c>
      <c r="V26" s="209" t="str">
        <f t="shared" si="8"/>
        <v/>
      </c>
      <c r="W26" s="204"/>
    </row>
    <row r="27" spans="1:26" s="132" customFormat="1" ht="20.100000000000001" customHeight="1" x14ac:dyDescent="0.25">
      <c r="A27" s="37">
        <v>3</v>
      </c>
      <c r="B27" s="66"/>
      <c r="C27" s="127" t="str">
        <f t="shared" si="0"/>
        <v>Ü</v>
      </c>
      <c r="D27" s="128">
        <f t="shared" si="1"/>
        <v>2</v>
      </c>
      <c r="E27" s="128">
        <f t="shared" si="2"/>
        <v>1</v>
      </c>
      <c r="F27" s="128">
        <f t="shared" si="3"/>
        <v>2</v>
      </c>
      <c r="G27" s="128">
        <f t="shared" si="4"/>
        <v>0</v>
      </c>
      <c r="H27" s="129" t="str">
        <f t="shared" si="5"/>
        <v>2.1.2</v>
      </c>
      <c r="I27" s="130"/>
      <c r="J27" s="131" t="str">
        <f t="shared" si="6"/>
        <v>BK III - 2.1.2</v>
      </c>
      <c r="K27" s="195"/>
      <c r="L27" s="215"/>
      <c r="M27" s="196"/>
      <c r="N27" s="197"/>
      <c r="O27" s="198"/>
      <c r="P27" s="199"/>
      <c r="Q27" s="200"/>
      <c r="R27" s="205"/>
      <c r="S27" s="206"/>
      <c r="T27" s="207"/>
      <c r="U27" s="208" t="str">
        <f t="shared" si="7"/>
        <v/>
      </c>
      <c r="V27" s="209" t="str">
        <f t="shared" si="8"/>
        <v/>
      </c>
      <c r="W27" s="204"/>
    </row>
    <row r="28" spans="1:26" s="132" customFormat="1" ht="20.100000000000001" customHeight="1" x14ac:dyDescent="0.25">
      <c r="A28" s="37">
        <v>4</v>
      </c>
      <c r="B28" s="66"/>
      <c r="C28" s="127" t="str">
        <f t="shared" si="0"/>
        <v/>
      </c>
      <c r="D28" s="128">
        <f t="shared" si="1"/>
        <v>2</v>
      </c>
      <c r="E28" s="128">
        <f t="shared" si="2"/>
        <v>1</v>
      </c>
      <c r="F28" s="128">
        <f t="shared" si="3"/>
        <v>2</v>
      </c>
      <c r="G28" s="128">
        <f t="shared" si="4"/>
        <v>1</v>
      </c>
      <c r="H28" s="129" t="str">
        <f t="shared" si="5"/>
        <v>2.1.2.1</v>
      </c>
      <c r="I28" s="130"/>
      <c r="J28" s="131" t="str">
        <f t="shared" si="6"/>
        <v>BK III - 2.1.2.1</v>
      </c>
      <c r="K28" s="195"/>
      <c r="L28" s="215"/>
      <c r="M28" s="196"/>
      <c r="N28" s="197"/>
      <c r="O28" s="198"/>
      <c r="P28" s="199"/>
      <c r="Q28" s="200"/>
      <c r="R28" s="205"/>
      <c r="S28" s="206"/>
      <c r="T28" s="207"/>
      <c r="U28" s="208" t="str">
        <f t="shared" si="7"/>
        <v/>
      </c>
      <c r="V28" s="209" t="str">
        <f t="shared" si="8"/>
        <v/>
      </c>
      <c r="W28" s="204"/>
    </row>
    <row r="29" spans="1:26" s="132" customFormat="1" ht="20.100000000000001" customHeight="1" x14ac:dyDescent="0.25">
      <c r="A29" s="37">
        <v>4</v>
      </c>
      <c r="B29" s="66"/>
      <c r="C29" s="127" t="str">
        <f t="shared" si="0"/>
        <v/>
      </c>
      <c r="D29" s="128">
        <f t="shared" si="1"/>
        <v>2</v>
      </c>
      <c r="E29" s="128">
        <f t="shared" si="2"/>
        <v>1</v>
      </c>
      <c r="F29" s="128">
        <f t="shared" si="3"/>
        <v>2</v>
      </c>
      <c r="G29" s="128">
        <f t="shared" si="4"/>
        <v>2</v>
      </c>
      <c r="H29" s="129" t="str">
        <f t="shared" si="5"/>
        <v>2.1.2.2</v>
      </c>
      <c r="I29" s="130"/>
      <c r="J29" s="131" t="str">
        <f t="shared" si="6"/>
        <v>BK III - 2.1.2.2</v>
      </c>
      <c r="K29" s="195"/>
      <c r="L29" s="215"/>
      <c r="M29" s="196"/>
      <c r="N29" s="197"/>
      <c r="O29" s="198"/>
      <c r="P29" s="199"/>
      <c r="Q29" s="200"/>
      <c r="R29" s="205"/>
      <c r="S29" s="206"/>
      <c r="T29" s="207"/>
      <c r="U29" s="208" t="str">
        <f t="shared" si="7"/>
        <v/>
      </c>
      <c r="V29" s="209" t="str">
        <f t="shared" si="8"/>
        <v/>
      </c>
      <c r="W29" s="204"/>
    </row>
    <row r="30" spans="1:26" s="132" customFormat="1" ht="20.100000000000001" customHeight="1" x14ac:dyDescent="0.25">
      <c r="A30" s="37">
        <v>2</v>
      </c>
      <c r="B30" s="66"/>
      <c r="C30" s="127" t="str">
        <f t="shared" si="0"/>
        <v>Ü</v>
      </c>
      <c r="D30" s="128">
        <f t="shared" si="1"/>
        <v>2</v>
      </c>
      <c r="E30" s="128">
        <f t="shared" si="2"/>
        <v>2</v>
      </c>
      <c r="F30" s="128">
        <f t="shared" si="3"/>
        <v>0</v>
      </c>
      <c r="G30" s="128">
        <f t="shared" si="4"/>
        <v>0</v>
      </c>
      <c r="H30" s="129" t="str">
        <f t="shared" si="5"/>
        <v>2.2</v>
      </c>
      <c r="I30" s="130"/>
      <c r="J30" s="131" t="str">
        <f t="shared" si="6"/>
        <v>BK III - 2.2</v>
      </c>
      <c r="K30" s="195"/>
      <c r="L30" s="215"/>
      <c r="M30" s="196"/>
      <c r="N30" s="197"/>
      <c r="O30" s="198"/>
      <c r="P30" s="199"/>
      <c r="Q30" s="200"/>
      <c r="R30" s="205"/>
      <c r="S30" s="206"/>
      <c r="T30" s="207"/>
      <c r="U30" s="208" t="str">
        <f t="shared" si="7"/>
        <v/>
      </c>
      <c r="V30" s="209" t="str">
        <f t="shared" si="8"/>
        <v/>
      </c>
      <c r="W30" s="204"/>
    </row>
    <row r="31" spans="1:26" s="132" customFormat="1" ht="20.100000000000001" customHeight="1" x14ac:dyDescent="0.25">
      <c r="A31" s="37">
        <v>3</v>
      </c>
      <c r="B31" s="66"/>
      <c r="C31" s="127" t="e">
        <f>IF(LEN(H31)=1, "T",
IF( LEN(#REF!)-LEN(SUBSTITUTE(#REF!,".",)) &gt; LEN(H31)-LEN(SUBSTITUTE(H31,".",)), "Ü",
""))</f>
        <v>#REF!</v>
      </c>
      <c r="D31" s="128">
        <f t="shared" si="1"/>
        <v>2</v>
      </c>
      <c r="E31" s="128">
        <f t="shared" si="2"/>
        <v>2</v>
      </c>
      <c r="F31" s="128">
        <f t="shared" si="3"/>
        <v>1</v>
      </c>
      <c r="G31" s="128">
        <f t="shared" si="4"/>
        <v>0</v>
      </c>
      <c r="H31" s="129" t="str">
        <f t="shared" si="5"/>
        <v>2.2.1</v>
      </c>
      <c r="I31" s="130"/>
      <c r="J31" s="131" t="str">
        <f t="shared" si="6"/>
        <v>BK III - 2.2.1</v>
      </c>
      <c r="K31" s="195" t="s">
        <v>570</v>
      </c>
      <c r="L31" s="215" t="s">
        <v>570</v>
      </c>
      <c r="M31" s="196" t="s">
        <v>570</v>
      </c>
      <c r="N31" s="197" t="s">
        <v>570</v>
      </c>
      <c r="O31" s="198" t="s">
        <v>570</v>
      </c>
      <c r="P31" s="199" t="s">
        <v>570</v>
      </c>
      <c r="Q31" s="200" t="s">
        <v>570</v>
      </c>
      <c r="R31" s="205" t="s">
        <v>570</v>
      </c>
      <c r="S31" s="206" t="s">
        <v>570</v>
      </c>
      <c r="T31" s="207" t="s">
        <v>570</v>
      </c>
      <c r="U31" s="208" t="str">
        <f t="shared" si="7"/>
        <v/>
      </c>
      <c r="V31" s="209" t="str">
        <f t="shared" si="8"/>
        <v/>
      </c>
      <c r="W31" s="204"/>
    </row>
    <row r="32" spans="1:26" s="132" customFormat="1" x14ac:dyDescent="0.25">
      <c r="A32" s="67"/>
      <c r="B32" s="67"/>
      <c r="C32" s="67"/>
      <c r="D32" s="67"/>
      <c r="E32" s="67"/>
      <c r="F32" s="67"/>
      <c r="G32" s="67"/>
      <c r="H32" s="67"/>
      <c r="I32" s="67"/>
      <c r="J32" s="133"/>
      <c r="K32" s="67"/>
      <c r="L32" s="78"/>
      <c r="M32" s="135"/>
      <c r="N32" s="135"/>
      <c r="O32" s="78"/>
      <c r="P32" s="78"/>
      <c r="Q32" s="78"/>
      <c r="R32" s="136"/>
      <c r="S32" s="136"/>
      <c r="T32" s="137"/>
      <c r="U32" s="67"/>
      <c r="V32" s="67"/>
      <c r="W32" s="67"/>
      <c r="X32" s="67"/>
      <c r="Y32" s="67"/>
      <c r="Z32" s="67"/>
    </row>
    <row r="33" spans="1:26" s="132" customFormat="1" x14ac:dyDescent="0.25">
      <c r="A33" s="67"/>
      <c r="B33" s="67"/>
      <c r="C33" s="67"/>
      <c r="D33" s="67"/>
      <c r="E33" s="67"/>
      <c r="F33" s="67"/>
      <c r="G33" s="67"/>
      <c r="H33" s="67"/>
      <c r="I33" s="67"/>
      <c r="J33" s="133"/>
      <c r="K33" s="67"/>
      <c r="L33" s="78"/>
      <c r="M33" s="135"/>
      <c r="N33" s="135"/>
      <c r="O33" s="78"/>
      <c r="P33" s="78"/>
      <c r="Q33" s="78"/>
      <c r="R33" s="136"/>
      <c r="S33" s="136"/>
      <c r="T33" s="137"/>
      <c r="U33" s="67"/>
      <c r="V33" s="67"/>
      <c r="W33" s="67"/>
      <c r="X33" s="67"/>
      <c r="Y33" s="67"/>
      <c r="Z33" s="67"/>
    </row>
    <row r="34" spans="1:26" s="132" customFormat="1" x14ac:dyDescent="0.25">
      <c r="A34" s="67"/>
      <c r="B34" s="67"/>
      <c r="C34" s="67"/>
      <c r="D34" s="67"/>
      <c r="E34" s="67"/>
      <c r="F34" s="67"/>
      <c r="G34" s="67"/>
      <c r="H34" s="67"/>
      <c r="I34" s="67"/>
      <c r="J34" s="133"/>
      <c r="K34" s="67"/>
      <c r="L34" s="78"/>
      <c r="M34" s="135"/>
      <c r="N34" s="135"/>
      <c r="O34" s="78"/>
      <c r="P34" s="78"/>
      <c r="Q34" s="78"/>
      <c r="R34" s="136"/>
      <c r="S34" s="136"/>
      <c r="T34" s="137"/>
      <c r="U34" s="67"/>
      <c r="V34" s="67"/>
      <c r="W34" s="67"/>
      <c r="X34" s="67"/>
      <c r="Y34" s="67"/>
      <c r="Z34" s="67"/>
    </row>
    <row r="35" spans="1:26" s="132" customFormat="1" x14ac:dyDescent="0.25">
      <c r="A35" s="67"/>
      <c r="B35" s="67"/>
      <c r="C35" s="67"/>
      <c r="D35" s="67"/>
      <c r="E35" s="67"/>
      <c r="F35" s="67"/>
      <c r="G35" s="67"/>
      <c r="H35" s="67"/>
      <c r="I35" s="67"/>
      <c r="J35" s="133"/>
      <c r="K35" s="141"/>
      <c r="L35" s="78"/>
      <c r="M35" s="67"/>
      <c r="N35" s="135"/>
      <c r="O35" s="135"/>
      <c r="P35" s="152"/>
      <c r="Q35" s="152"/>
      <c r="R35" s="152"/>
      <c r="S35" s="152"/>
      <c r="T35" s="152"/>
      <c r="U35" s="136"/>
      <c r="V35" s="136"/>
      <c r="W35" s="137"/>
      <c r="X35" s="67"/>
    </row>
    <row r="36" spans="1:26" s="132" customFormat="1" x14ac:dyDescent="0.25">
      <c r="A36" s="67"/>
      <c r="B36" s="67"/>
      <c r="C36" s="67"/>
      <c r="D36" s="67"/>
      <c r="E36" s="67"/>
      <c r="F36" s="67"/>
      <c r="G36" s="67"/>
      <c r="H36" s="67"/>
      <c r="I36" s="67"/>
      <c r="J36" s="133"/>
      <c r="K36" s="141"/>
      <c r="L36" s="78"/>
      <c r="M36" s="67"/>
      <c r="N36" s="135"/>
      <c r="O36" s="135"/>
      <c r="P36" s="152"/>
      <c r="Q36" s="152"/>
      <c r="R36" s="152"/>
      <c r="S36" s="152"/>
      <c r="T36" s="152"/>
      <c r="U36" s="136"/>
      <c r="V36" s="136"/>
      <c r="W36" s="137"/>
      <c r="X36" s="67"/>
    </row>
    <row r="37" spans="1:26" s="132" customFormat="1" x14ac:dyDescent="0.25">
      <c r="A37" s="67"/>
      <c r="B37" s="67"/>
      <c r="C37" s="67"/>
      <c r="D37" s="67"/>
      <c r="E37" s="67"/>
      <c r="F37" s="67"/>
      <c r="G37" s="67"/>
      <c r="H37" s="67"/>
      <c r="I37" s="67"/>
      <c r="J37" s="133"/>
      <c r="K37" s="141"/>
      <c r="L37" s="78"/>
      <c r="M37" s="67"/>
      <c r="N37" s="135"/>
      <c r="O37" s="135"/>
      <c r="P37" s="152"/>
      <c r="Q37" s="152"/>
      <c r="R37" s="152"/>
      <c r="S37" s="152"/>
      <c r="T37" s="152"/>
      <c r="U37" s="136"/>
      <c r="V37" s="136"/>
      <c r="W37" s="137"/>
      <c r="X37" s="67"/>
    </row>
    <row r="38" spans="1:26" s="132" customFormat="1" x14ac:dyDescent="0.25">
      <c r="A38" s="67"/>
      <c r="B38" s="67"/>
      <c r="C38" s="67"/>
      <c r="D38" s="67"/>
      <c r="E38" s="67"/>
      <c r="F38" s="67"/>
      <c r="G38" s="67"/>
      <c r="H38" s="67"/>
      <c r="I38" s="67"/>
      <c r="J38" s="133"/>
      <c r="K38" s="141"/>
      <c r="L38" s="78"/>
      <c r="M38" s="67"/>
      <c r="N38" s="135"/>
      <c r="O38" s="135"/>
      <c r="P38" s="152"/>
      <c r="Q38" s="152"/>
      <c r="R38" s="152"/>
      <c r="S38" s="152"/>
      <c r="T38" s="152"/>
      <c r="U38" s="136"/>
      <c r="V38" s="136"/>
      <c r="W38" s="137"/>
      <c r="X38" s="67"/>
    </row>
    <row r="39" spans="1:26" s="132" customFormat="1" x14ac:dyDescent="0.25">
      <c r="A39" s="67"/>
      <c r="B39" s="67"/>
      <c r="C39" s="67"/>
      <c r="D39" s="67"/>
      <c r="E39" s="67"/>
      <c r="F39" s="67"/>
      <c r="G39" s="67"/>
      <c r="H39" s="67"/>
      <c r="I39" s="67"/>
      <c r="J39" s="133"/>
      <c r="K39" s="141"/>
      <c r="L39" s="78"/>
      <c r="M39" s="67"/>
      <c r="N39" s="135"/>
      <c r="O39" s="135"/>
      <c r="P39" s="152"/>
      <c r="Q39" s="152"/>
      <c r="R39" s="152"/>
      <c r="S39" s="152"/>
      <c r="T39" s="152"/>
      <c r="U39" s="136"/>
      <c r="V39" s="136"/>
      <c r="W39" s="137"/>
      <c r="X39" s="67"/>
    </row>
    <row r="40" spans="1:26" s="132" customFormat="1" x14ac:dyDescent="0.25">
      <c r="A40" s="67"/>
      <c r="B40" s="67"/>
      <c r="C40" s="67"/>
      <c r="D40" s="67"/>
      <c r="E40" s="67"/>
      <c r="F40" s="67"/>
      <c r="G40" s="67"/>
      <c r="H40" s="67"/>
      <c r="I40" s="67"/>
      <c r="J40" s="133"/>
      <c r="K40" s="141"/>
      <c r="L40" s="78"/>
      <c r="M40" s="67"/>
      <c r="N40" s="135"/>
      <c r="O40" s="135"/>
      <c r="P40" s="152"/>
      <c r="Q40" s="152"/>
      <c r="R40" s="152"/>
      <c r="S40" s="152"/>
      <c r="T40" s="152"/>
      <c r="U40" s="136"/>
      <c r="V40" s="136"/>
      <c r="W40" s="137"/>
      <c r="X40" s="67"/>
    </row>
    <row r="41" spans="1:26" s="132" customFormat="1" x14ac:dyDescent="0.25">
      <c r="A41" s="67"/>
      <c r="B41" s="67"/>
      <c r="C41" s="67"/>
      <c r="D41" s="67"/>
      <c r="E41" s="67"/>
      <c r="F41" s="67"/>
      <c r="G41" s="67"/>
      <c r="H41" s="67"/>
      <c r="I41" s="67"/>
      <c r="J41" s="133"/>
      <c r="K41" s="141"/>
      <c r="L41" s="78"/>
      <c r="M41" s="67"/>
      <c r="N41" s="135"/>
      <c r="O41" s="135"/>
      <c r="P41" s="152"/>
      <c r="Q41" s="152"/>
      <c r="R41" s="152"/>
      <c r="S41" s="152"/>
      <c r="T41" s="152"/>
      <c r="U41" s="136"/>
      <c r="V41" s="136"/>
      <c r="W41" s="137"/>
      <c r="X41" s="67"/>
    </row>
    <row r="42" spans="1:26" s="132" customFormat="1" x14ac:dyDescent="0.25">
      <c r="A42" s="67"/>
      <c r="B42" s="67"/>
      <c r="C42" s="67"/>
      <c r="D42" s="67"/>
      <c r="E42" s="67"/>
      <c r="F42" s="67"/>
      <c r="G42" s="67"/>
      <c r="H42" s="67"/>
      <c r="I42" s="67"/>
      <c r="J42" s="133"/>
      <c r="K42" s="141"/>
      <c r="L42" s="78"/>
      <c r="M42" s="67"/>
      <c r="N42" s="135"/>
      <c r="O42" s="135"/>
      <c r="P42" s="152"/>
      <c r="Q42" s="152"/>
      <c r="R42" s="152"/>
      <c r="S42" s="152"/>
      <c r="T42" s="152"/>
      <c r="U42" s="136"/>
      <c r="V42" s="136"/>
      <c r="W42" s="137"/>
      <c r="X42" s="67"/>
    </row>
    <row r="43" spans="1:26" s="132" customFormat="1" x14ac:dyDescent="0.25">
      <c r="A43" s="67"/>
      <c r="B43" s="67"/>
      <c r="C43" s="67"/>
      <c r="D43" s="67"/>
      <c r="E43" s="67"/>
      <c r="F43" s="67"/>
      <c r="G43" s="67"/>
      <c r="H43" s="67"/>
      <c r="I43" s="67"/>
      <c r="J43" s="133"/>
      <c r="K43" s="141"/>
      <c r="L43" s="78"/>
      <c r="M43" s="67"/>
      <c r="N43" s="135"/>
      <c r="O43" s="135"/>
      <c r="P43" s="152"/>
      <c r="Q43" s="152"/>
      <c r="R43" s="152"/>
      <c r="S43" s="152"/>
      <c r="T43" s="152"/>
      <c r="U43" s="136"/>
      <c r="V43" s="136"/>
      <c r="W43" s="137"/>
      <c r="X43" s="67"/>
    </row>
    <row r="44" spans="1:26" s="132" customFormat="1" x14ac:dyDescent="0.25">
      <c r="A44" s="67"/>
      <c r="B44" s="67"/>
      <c r="C44" s="67"/>
      <c r="D44" s="67"/>
      <c r="E44" s="67"/>
      <c r="F44" s="67"/>
      <c r="G44" s="67"/>
      <c r="H44" s="67"/>
      <c r="I44" s="67"/>
      <c r="J44" s="133"/>
      <c r="K44" s="141"/>
      <c r="L44" s="78"/>
      <c r="M44" s="67"/>
      <c r="N44" s="135"/>
      <c r="O44" s="135"/>
      <c r="P44" s="152"/>
      <c r="Q44" s="152"/>
      <c r="R44" s="152"/>
      <c r="S44" s="152"/>
      <c r="T44" s="152"/>
      <c r="U44" s="136"/>
      <c r="V44" s="136"/>
      <c r="W44" s="137"/>
      <c r="X44" s="67"/>
    </row>
    <row r="45" spans="1:26" s="132" customFormat="1" x14ac:dyDescent="0.25">
      <c r="A45" s="67"/>
      <c r="B45" s="67"/>
      <c r="C45" s="67"/>
      <c r="D45" s="67"/>
      <c r="E45" s="67"/>
      <c r="F45" s="67"/>
      <c r="G45" s="67"/>
      <c r="H45" s="67"/>
      <c r="I45" s="67"/>
      <c r="J45" s="133"/>
      <c r="K45" s="141"/>
      <c r="L45" s="78"/>
      <c r="M45" s="67"/>
      <c r="N45" s="135"/>
      <c r="O45" s="135"/>
      <c r="P45" s="152"/>
      <c r="Q45" s="152"/>
      <c r="R45" s="152"/>
      <c r="S45" s="152"/>
      <c r="T45" s="152"/>
      <c r="U45" s="136"/>
      <c r="V45" s="136"/>
      <c r="W45" s="137"/>
      <c r="X45" s="67"/>
    </row>
    <row r="46" spans="1:26" s="132" customFormat="1" x14ac:dyDescent="0.25">
      <c r="A46" s="67"/>
      <c r="B46" s="67"/>
      <c r="C46" s="67"/>
      <c r="D46" s="67"/>
      <c r="E46" s="67"/>
      <c r="F46" s="67"/>
      <c r="G46" s="67"/>
      <c r="H46" s="67"/>
      <c r="I46" s="67"/>
      <c r="J46" s="133"/>
      <c r="K46" s="141"/>
      <c r="L46" s="78"/>
      <c r="M46" s="67"/>
      <c r="N46" s="135"/>
      <c r="O46" s="135"/>
      <c r="P46" s="152"/>
      <c r="Q46" s="152"/>
      <c r="R46" s="152"/>
      <c r="S46" s="152"/>
      <c r="T46" s="152"/>
      <c r="U46" s="136"/>
      <c r="V46" s="136"/>
      <c r="W46" s="137"/>
      <c r="X46" s="67"/>
    </row>
    <row r="47" spans="1:26" s="132" customFormat="1" x14ac:dyDescent="0.25">
      <c r="A47" s="67"/>
      <c r="B47" s="67"/>
      <c r="C47" s="67"/>
      <c r="D47" s="67"/>
      <c r="E47" s="67"/>
      <c r="F47" s="67"/>
      <c r="G47" s="67"/>
      <c r="H47" s="67"/>
      <c r="I47" s="67"/>
      <c r="J47" s="133"/>
      <c r="K47" s="141"/>
      <c r="L47" s="78"/>
      <c r="M47" s="67"/>
      <c r="N47" s="135"/>
      <c r="O47" s="135"/>
      <c r="P47" s="152"/>
      <c r="Q47" s="152"/>
      <c r="R47" s="152"/>
      <c r="S47" s="152"/>
      <c r="T47" s="152"/>
      <c r="U47" s="136"/>
      <c r="V47" s="136"/>
      <c r="W47" s="137"/>
      <c r="X47" s="67"/>
    </row>
    <row r="48" spans="1:26" s="132" customFormat="1" x14ac:dyDescent="0.25">
      <c r="A48" s="67"/>
      <c r="B48" s="67"/>
      <c r="C48" s="67"/>
      <c r="D48" s="67"/>
      <c r="E48" s="67"/>
      <c r="F48" s="67"/>
      <c r="G48" s="67"/>
      <c r="H48" s="67"/>
      <c r="I48" s="67"/>
      <c r="J48" s="133"/>
      <c r="K48" s="141"/>
      <c r="L48" s="78"/>
      <c r="M48" s="67"/>
      <c r="N48" s="135"/>
      <c r="O48" s="135"/>
      <c r="P48" s="152"/>
      <c r="Q48" s="152"/>
      <c r="R48" s="152"/>
      <c r="S48" s="152"/>
      <c r="T48" s="152"/>
      <c r="U48" s="136"/>
      <c r="V48" s="136"/>
      <c r="W48" s="137"/>
      <c r="X48" s="67"/>
    </row>
    <row r="49" spans="1:25" s="132" customFormat="1" x14ac:dyDescent="0.25">
      <c r="A49" s="67"/>
      <c r="B49" s="67"/>
      <c r="C49" s="67"/>
      <c r="D49" s="67"/>
      <c r="E49" s="67"/>
      <c r="F49" s="67"/>
      <c r="G49" s="67"/>
      <c r="H49" s="67"/>
      <c r="I49" s="67"/>
      <c r="J49" s="133"/>
      <c r="K49" s="141"/>
      <c r="L49" s="78"/>
      <c r="M49" s="67"/>
      <c r="N49" s="135"/>
      <c r="O49" s="135"/>
      <c r="P49" s="152"/>
      <c r="Q49" s="152"/>
      <c r="R49" s="152"/>
      <c r="S49" s="152"/>
      <c r="T49" s="152"/>
      <c r="U49" s="136"/>
      <c r="V49" s="136"/>
      <c r="W49" s="137"/>
      <c r="X49" s="67"/>
    </row>
    <row r="50" spans="1:25" s="132" customFormat="1" x14ac:dyDescent="0.25">
      <c r="A50" s="67"/>
      <c r="B50" s="67"/>
      <c r="C50" s="67"/>
      <c r="D50" s="67"/>
      <c r="E50" s="67"/>
      <c r="F50" s="67"/>
      <c r="G50" s="67"/>
      <c r="H50" s="67"/>
      <c r="I50" s="67"/>
      <c r="J50" s="133"/>
      <c r="K50" s="141"/>
      <c r="L50" s="78"/>
      <c r="M50" s="67"/>
      <c r="N50" s="135"/>
      <c r="O50" s="135"/>
      <c r="P50" s="152"/>
      <c r="Q50" s="152"/>
      <c r="R50" s="152"/>
      <c r="S50" s="152"/>
      <c r="T50" s="152"/>
      <c r="U50" s="136"/>
      <c r="V50" s="136"/>
      <c r="W50" s="137"/>
      <c r="X50" s="67"/>
    </row>
    <row r="51" spans="1:25" s="132" customFormat="1" x14ac:dyDescent="0.25">
      <c r="A51" s="67"/>
      <c r="B51" s="67"/>
      <c r="C51" s="67"/>
      <c r="D51" s="67"/>
      <c r="E51" s="67"/>
      <c r="F51" s="67"/>
      <c r="G51" s="67"/>
      <c r="H51" s="67"/>
      <c r="I51" s="67"/>
      <c r="J51" s="133"/>
      <c r="K51" s="141"/>
      <c r="L51" s="78"/>
      <c r="M51" s="67"/>
      <c r="N51" s="135"/>
      <c r="O51" s="135"/>
      <c r="P51" s="152"/>
      <c r="Q51" s="152"/>
      <c r="R51" s="152"/>
      <c r="S51" s="152"/>
      <c r="T51" s="152"/>
      <c r="U51" s="136"/>
      <c r="V51" s="136"/>
      <c r="W51" s="137"/>
      <c r="X51" s="67"/>
    </row>
    <row r="52" spans="1:25" s="132" customFormat="1" x14ac:dyDescent="0.25">
      <c r="A52" s="67"/>
      <c r="B52" s="67"/>
      <c r="C52" s="67"/>
      <c r="D52" s="67"/>
      <c r="E52" s="67"/>
      <c r="F52" s="67"/>
      <c r="G52" s="67"/>
      <c r="H52" s="67"/>
      <c r="I52" s="67"/>
      <c r="J52" s="133"/>
      <c r="K52" s="141"/>
      <c r="L52" s="78"/>
      <c r="M52" s="67"/>
      <c r="N52" s="135"/>
      <c r="O52" s="135"/>
      <c r="P52" s="152"/>
      <c r="Q52" s="152"/>
      <c r="R52" s="152"/>
      <c r="S52" s="152"/>
      <c r="T52" s="152"/>
      <c r="U52" s="136"/>
      <c r="V52" s="136"/>
      <c r="W52" s="137"/>
      <c r="X52" s="67"/>
    </row>
    <row r="53" spans="1:25" s="132" customFormat="1" x14ac:dyDescent="0.25">
      <c r="A53" s="67"/>
      <c r="B53" s="67"/>
      <c r="C53" s="67"/>
      <c r="D53" s="67"/>
      <c r="E53" s="67"/>
      <c r="F53" s="67"/>
      <c r="G53" s="67"/>
      <c r="H53" s="67"/>
      <c r="I53" s="67"/>
      <c r="J53" s="133"/>
      <c r="K53" s="141"/>
      <c r="L53" s="78"/>
      <c r="M53" s="67"/>
      <c r="N53" s="135"/>
      <c r="O53" s="135"/>
      <c r="P53" s="152"/>
      <c r="Q53" s="152"/>
      <c r="R53" s="152"/>
      <c r="S53" s="152"/>
      <c r="T53" s="152"/>
      <c r="U53" s="136"/>
      <c r="V53" s="136"/>
      <c r="W53" s="137"/>
      <c r="X53" s="67"/>
    </row>
    <row r="54" spans="1:25" s="132" customFormat="1" x14ac:dyDescent="0.25">
      <c r="A54" s="67"/>
      <c r="B54" s="67"/>
      <c r="C54" s="67"/>
      <c r="D54" s="67"/>
      <c r="E54" s="67"/>
      <c r="F54" s="67"/>
      <c r="G54" s="67"/>
      <c r="H54" s="67"/>
      <c r="I54" s="67"/>
      <c r="J54" s="133"/>
      <c r="K54" s="141"/>
      <c r="L54" s="78"/>
      <c r="M54" s="67"/>
      <c r="N54" s="135"/>
      <c r="O54" s="135"/>
      <c r="P54" s="152"/>
      <c r="Q54" s="152"/>
      <c r="R54" s="152"/>
      <c r="S54" s="152"/>
      <c r="T54" s="152"/>
      <c r="U54" s="136"/>
      <c r="V54" s="136"/>
      <c r="W54" s="137"/>
      <c r="X54" s="67"/>
    </row>
    <row r="55" spans="1:25" s="132" customFormat="1" x14ac:dyDescent="0.25">
      <c r="A55" s="67"/>
      <c r="B55" s="67"/>
      <c r="C55" s="67"/>
      <c r="D55" s="67"/>
      <c r="E55" s="67"/>
      <c r="F55" s="67"/>
      <c r="G55" s="67"/>
      <c r="H55" s="67"/>
      <c r="I55" s="67"/>
      <c r="J55" s="133"/>
      <c r="K55" s="141"/>
      <c r="L55" s="78"/>
      <c r="M55" s="67"/>
      <c r="N55" s="135"/>
      <c r="O55" s="135"/>
      <c r="P55" s="152"/>
      <c r="Q55" s="152"/>
      <c r="R55" s="152"/>
      <c r="S55" s="152"/>
      <c r="T55" s="152"/>
      <c r="U55" s="136"/>
      <c r="V55" s="136"/>
      <c r="W55" s="137"/>
      <c r="X55" s="67"/>
    </row>
    <row r="56" spans="1:25" s="132" customFormat="1" x14ac:dyDescent="0.25">
      <c r="A56" s="67"/>
      <c r="B56" s="67"/>
      <c r="C56" s="67"/>
      <c r="D56" s="67"/>
      <c r="E56" s="67"/>
      <c r="F56" s="67"/>
      <c r="G56" s="67"/>
      <c r="H56" s="67"/>
      <c r="I56" s="67"/>
      <c r="J56" s="133"/>
      <c r="K56" s="141"/>
      <c r="L56" s="78"/>
      <c r="M56" s="67"/>
      <c r="N56" s="135"/>
      <c r="O56" s="135"/>
      <c r="P56" s="152"/>
      <c r="Q56" s="152"/>
      <c r="R56" s="152"/>
      <c r="S56" s="152"/>
      <c r="T56" s="152"/>
      <c r="U56" s="136"/>
      <c r="V56" s="136"/>
      <c r="W56" s="137"/>
      <c r="X56" s="67"/>
    </row>
    <row r="57" spans="1:25" s="132" customFormat="1" x14ac:dyDescent="0.25">
      <c r="A57" s="67"/>
      <c r="B57" s="67"/>
      <c r="C57" s="67"/>
      <c r="D57" s="67"/>
      <c r="E57" s="67"/>
      <c r="F57" s="67"/>
      <c r="G57" s="67"/>
      <c r="H57" s="67"/>
      <c r="I57" s="67"/>
      <c r="J57" s="133"/>
      <c r="K57" s="141"/>
      <c r="L57" s="78"/>
      <c r="M57" s="67"/>
      <c r="N57" s="135"/>
      <c r="O57" s="135"/>
      <c r="P57" s="152"/>
      <c r="Q57" s="152"/>
      <c r="R57" s="152"/>
      <c r="S57" s="152"/>
      <c r="T57" s="152"/>
      <c r="U57" s="136"/>
      <c r="V57" s="136"/>
      <c r="W57" s="137"/>
      <c r="X57" s="67"/>
    </row>
    <row r="58" spans="1:25" s="132" customFormat="1" x14ac:dyDescent="0.25">
      <c r="A58" s="67"/>
      <c r="B58" s="67"/>
      <c r="C58" s="67"/>
      <c r="D58" s="67"/>
      <c r="E58" s="67"/>
      <c r="F58" s="67"/>
      <c r="G58" s="67"/>
      <c r="H58" s="67"/>
      <c r="I58" s="67"/>
      <c r="J58" s="133"/>
      <c r="K58" s="141"/>
      <c r="L58" s="78"/>
      <c r="M58" s="67"/>
      <c r="N58" s="135"/>
      <c r="O58" s="135"/>
      <c r="P58" s="152"/>
      <c r="Q58" s="152"/>
      <c r="R58" s="152"/>
      <c r="S58" s="152"/>
      <c r="T58" s="152"/>
      <c r="U58" s="136"/>
      <c r="V58" s="136"/>
      <c r="W58" s="137"/>
      <c r="X58" s="67"/>
    </row>
    <row r="59" spans="1:25" s="132" customFormat="1" x14ac:dyDescent="0.25">
      <c r="A59" s="67"/>
      <c r="B59" s="67"/>
      <c r="C59" s="67"/>
      <c r="D59" s="67"/>
      <c r="E59" s="67"/>
      <c r="F59" s="67"/>
      <c r="G59" s="67"/>
      <c r="H59" s="67"/>
      <c r="I59" s="67"/>
      <c r="J59" s="133"/>
      <c r="K59" s="141"/>
      <c r="L59" s="78"/>
      <c r="M59" s="67"/>
      <c r="N59" s="135"/>
      <c r="O59" s="135"/>
      <c r="P59" s="152"/>
      <c r="Q59" s="152"/>
      <c r="R59" s="152"/>
      <c r="S59" s="152"/>
      <c r="T59" s="152"/>
      <c r="U59" s="136"/>
      <c r="V59" s="136"/>
      <c r="W59" s="137"/>
      <c r="X59" s="67"/>
    </row>
    <row r="60" spans="1:25" s="132" customFormat="1" x14ac:dyDescent="0.25">
      <c r="A60" s="67"/>
      <c r="B60" s="67"/>
      <c r="C60" s="67"/>
      <c r="D60" s="67"/>
      <c r="E60" s="67"/>
      <c r="F60" s="67"/>
      <c r="G60" s="67"/>
      <c r="H60" s="67"/>
      <c r="I60" s="67"/>
      <c r="J60" s="133"/>
      <c r="K60" s="141"/>
      <c r="L60" s="78"/>
      <c r="M60" s="67"/>
      <c r="N60" s="135"/>
      <c r="O60" s="135"/>
      <c r="P60" s="152"/>
      <c r="Q60" s="152"/>
      <c r="R60" s="152"/>
      <c r="S60" s="152"/>
      <c r="T60" s="152"/>
      <c r="U60" s="136"/>
      <c r="V60" s="136"/>
      <c r="W60" s="137"/>
      <c r="X60" s="67"/>
    </row>
    <row r="61" spans="1:25" s="132" customFormat="1" x14ac:dyDescent="0.25">
      <c r="A61" s="67"/>
      <c r="B61" s="67"/>
      <c r="C61" s="67"/>
      <c r="D61" s="67"/>
      <c r="E61" s="67"/>
      <c r="F61" s="67"/>
      <c r="G61" s="67"/>
      <c r="H61" s="67"/>
      <c r="I61" s="67"/>
      <c r="J61" s="133"/>
      <c r="K61" s="141"/>
      <c r="L61" s="78"/>
      <c r="M61" s="67"/>
      <c r="N61" s="135"/>
      <c r="O61" s="135"/>
      <c r="P61" s="152"/>
      <c r="Q61" s="152"/>
      <c r="R61" s="152"/>
      <c r="S61" s="152"/>
      <c r="T61" s="152"/>
      <c r="U61" s="136"/>
      <c r="V61" s="136"/>
      <c r="W61" s="137"/>
      <c r="X61" s="67"/>
    </row>
    <row r="62" spans="1:25" s="71" customFormat="1" x14ac:dyDescent="0.2">
      <c r="A62" s="67"/>
      <c r="B62" s="67"/>
      <c r="C62" s="67"/>
      <c r="D62" s="67"/>
      <c r="E62" s="67"/>
      <c r="F62" s="67"/>
      <c r="G62" s="67"/>
      <c r="H62" s="67"/>
      <c r="I62" s="67"/>
      <c r="J62" s="133"/>
      <c r="K62" s="141"/>
      <c r="L62" s="78"/>
      <c r="M62" s="67"/>
      <c r="N62" s="135"/>
      <c r="O62" s="135"/>
      <c r="P62" s="152"/>
      <c r="Q62" s="152"/>
      <c r="R62" s="152"/>
      <c r="S62" s="152"/>
      <c r="T62" s="152"/>
      <c r="U62" s="136"/>
      <c r="V62" s="136"/>
      <c r="W62" s="137"/>
      <c r="X62" s="67"/>
      <c r="Y62" s="132"/>
    </row>
    <row r="63" spans="1:25" s="71" customFormat="1" x14ac:dyDescent="0.2">
      <c r="A63" s="67"/>
      <c r="B63" s="67"/>
      <c r="C63" s="67"/>
      <c r="D63" s="67"/>
      <c r="E63" s="67"/>
      <c r="F63" s="67"/>
      <c r="G63" s="67"/>
      <c r="H63" s="67"/>
      <c r="I63" s="67"/>
      <c r="J63" s="133"/>
      <c r="K63" s="141"/>
      <c r="L63" s="78"/>
      <c r="M63" s="67"/>
      <c r="N63" s="135"/>
      <c r="O63" s="135"/>
      <c r="P63" s="152"/>
      <c r="Q63" s="152"/>
      <c r="R63" s="152"/>
      <c r="S63" s="152"/>
      <c r="T63" s="152"/>
      <c r="U63" s="136"/>
      <c r="V63" s="136"/>
      <c r="W63" s="137"/>
      <c r="X63" s="67"/>
      <c r="Y63" s="132"/>
    </row>
    <row r="64" spans="1:25" s="71" customFormat="1" x14ac:dyDescent="0.2">
      <c r="A64" s="67"/>
      <c r="B64" s="67"/>
      <c r="C64" s="67"/>
      <c r="D64" s="67"/>
      <c r="E64" s="67"/>
      <c r="F64" s="67"/>
      <c r="G64" s="67"/>
      <c r="H64" s="67"/>
      <c r="I64" s="67"/>
      <c r="J64" s="133"/>
      <c r="K64" s="141"/>
      <c r="L64" s="78"/>
      <c r="M64" s="67"/>
      <c r="N64" s="135"/>
      <c r="O64" s="135"/>
      <c r="P64" s="152"/>
      <c r="Q64" s="152"/>
      <c r="R64" s="152"/>
      <c r="S64" s="152"/>
      <c r="T64" s="152"/>
      <c r="U64" s="136"/>
      <c r="V64" s="136"/>
      <c r="W64" s="137"/>
      <c r="X64" s="67"/>
      <c r="Y64" s="132"/>
    </row>
    <row r="65" spans="1:25" s="71" customFormat="1" x14ac:dyDescent="0.2">
      <c r="A65" s="67"/>
      <c r="B65" s="67"/>
      <c r="C65" s="67"/>
      <c r="D65" s="67"/>
      <c r="E65" s="67"/>
      <c r="F65" s="67"/>
      <c r="G65" s="67"/>
      <c r="H65" s="67"/>
      <c r="I65" s="67"/>
      <c r="J65" s="133"/>
      <c r="K65" s="141"/>
      <c r="L65" s="78"/>
      <c r="M65" s="67"/>
      <c r="N65" s="135"/>
      <c r="O65" s="135"/>
      <c r="P65" s="152"/>
      <c r="Q65" s="152"/>
      <c r="R65" s="152"/>
      <c r="S65" s="152"/>
      <c r="T65" s="152"/>
      <c r="U65" s="136"/>
      <c r="V65" s="136"/>
      <c r="W65" s="137"/>
      <c r="X65" s="67"/>
      <c r="Y65" s="132"/>
    </row>
    <row r="66" spans="1:25" s="71" customFormat="1" x14ac:dyDescent="0.2">
      <c r="A66" s="67"/>
      <c r="B66" s="67"/>
      <c r="C66" s="67"/>
      <c r="D66" s="67"/>
      <c r="E66" s="67"/>
      <c r="F66" s="67"/>
      <c r="G66" s="67"/>
      <c r="H66" s="67"/>
      <c r="I66" s="67"/>
      <c r="J66" s="133"/>
      <c r="K66" s="141"/>
      <c r="L66" s="78"/>
      <c r="M66" s="67"/>
      <c r="N66" s="135"/>
      <c r="O66" s="135"/>
      <c r="P66" s="152"/>
      <c r="Q66" s="152"/>
      <c r="R66" s="152"/>
      <c r="S66" s="152"/>
      <c r="T66" s="152"/>
      <c r="U66" s="136"/>
      <c r="V66" s="136"/>
      <c r="W66" s="137"/>
      <c r="X66" s="67"/>
      <c r="Y66" s="132"/>
    </row>
    <row r="67" spans="1:25" s="71" customFormat="1" x14ac:dyDescent="0.2">
      <c r="A67" s="67"/>
      <c r="B67" s="67"/>
      <c r="C67" s="67"/>
      <c r="D67" s="67"/>
      <c r="E67" s="67"/>
      <c r="F67" s="67"/>
      <c r="G67" s="67"/>
      <c r="H67" s="67"/>
      <c r="I67" s="67"/>
      <c r="J67" s="133"/>
      <c r="K67" s="141"/>
      <c r="L67" s="78"/>
      <c r="M67" s="67"/>
      <c r="N67" s="135"/>
      <c r="O67" s="135"/>
      <c r="P67" s="152"/>
      <c r="Q67" s="152"/>
      <c r="R67" s="152"/>
      <c r="S67" s="152"/>
      <c r="T67" s="152"/>
      <c r="U67" s="136"/>
      <c r="V67" s="136"/>
      <c r="W67" s="137"/>
      <c r="X67" s="67"/>
      <c r="Y67" s="132"/>
    </row>
    <row r="68" spans="1:25" s="71" customFormat="1" x14ac:dyDescent="0.2">
      <c r="A68" s="67"/>
      <c r="B68" s="67"/>
      <c r="C68" s="67"/>
      <c r="D68" s="67"/>
      <c r="E68" s="67"/>
      <c r="F68" s="67"/>
      <c r="G68" s="67"/>
      <c r="H68" s="67"/>
      <c r="I68" s="67"/>
      <c r="J68" s="133"/>
      <c r="K68" s="141"/>
      <c r="L68" s="78"/>
      <c r="M68" s="67"/>
      <c r="N68" s="135"/>
      <c r="O68" s="135"/>
      <c r="P68" s="152"/>
      <c r="Q68" s="152"/>
      <c r="R68" s="152"/>
      <c r="S68" s="152"/>
      <c r="T68" s="152"/>
      <c r="U68" s="136"/>
      <c r="V68" s="136"/>
      <c r="W68" s="137"/>
      <c r="X68" s="67"/>
      <c r="Y68" s="132"/>
    </row>
    <row r="69" spans="1:25" s="71" customFormat="1" x14ac:dyDescent="0.2">
      <c r="A69" s="67"/>
      <c r="B69" s="67"/>
      <c r="C69" s="67"/>
      <c r="D69" s="67"/>
      <c r="E69" s="67"/>
      <c r="F69" s="67"/>
      <c r="G69" s="67"/>
      <c r="H69" s="67"/>
      <c r="I69" s="67"/>
      <c r="J69" s="133"/>
      <c r="K69" s="141"/>
      <c r="L69" s="78"/>
      <c r="M69" s="67"/>
      <c r="N69" s="135"/>
      <c r="O69" s="135"/>
      <c r="P69" s="152"/>
      <c r="Q69" s="152"/>
      <c r="R69" s="152"/>
      <c r="S69" s="152"/>
      <c r="T69" s="152"/>
      <c r="U69" s="136"/>
      <c r="V69" s="136"/>
      <c r="W69" s="137"/>
      <c r="X69" s="67"/>
      <c r="Y69" s="132"/>
    </row>
    <row r="70" spans="1:25" s="71" customFormat="1" x14ac:dyDescent="0.2">
      <c r="A70" s="67"/>
      <c r="B70" s="67"/>
      <c r="C70" s="67"/>
      <c r="D70" s="67"/>
      <c r="E70" s="67"/>
      <c r="F70" s="67"/>
      <c r="G70" s="67"/>
      <c r="H70" s="67"/>
      <c r="I70" s="67"/>
      <c r="J70" s="133"/>
      <c r="K70" s="141"/>
      <c r="L70" s="78"/>
      <c r="M70" s="67"/>
      <c r="N70" s="135"/>
      <c r="O70" s="135"/>
      <c r="P70" s="152"/>
      <c r="Q70" s="152"/>
      <c r="R70" s="152"/>
      <c r="S70" s="152"/>
      <c r="T70" s="152"/>
      <c r="U70" s="136"/>
      <c r="V70" s="136"/>
      <c r="W70" s="137"/>
      <c r="X70" s="67"/>
      <c r="Y70" s="132"/>
    </row>
  </sheetData>
  <sheetProtection algorithmName="SHA-512" hashValue="QqSCiQIgdLYbICgSoyb8BUnh8GYCsHOw0PH3BFaahptVNczmNCcpcbmXd5tcpCcx2LgnLZC39nmZX2YnlUpkAg==" saltValue="+nH6PKV5UrLMJYLmnbQ5dA==" spinCount="100000" sheet="1" objects="1" scenarios="1" formatCells="0" formatRows="0" selectLockedCells="1" autoFilter="0"/>
  <mergeCells count="1">
    <mergeCell ref="O10:P10"/>
  </mergeCells>
  <conditionalFormatting sqref="J14:Q31">
    <cfRule type="expression" dxfId="373" priority="2" stopIfTrue="1">
      <formula>AND( $A14=4, $C14="ü" )</formula>
    </cfRule>
    <cfRule type="expression" dxfId="372" priority="11" stopIfTrue="1">
      <formula>AND( $A14=3, $C14="ü" )</formula>
    </cfRule>
  </conditionalFormatting>
  <conditionalFormatting sqref="J31:Q31">
    <cfRule type="expression" dxfId="371" priority="5" stopIfTrue="1">
      <formula>AND( $A31=1, $C31="T" )</formula>
    </cfRule>
    <cfRule type="expression" dxfId="370" priority="6" stopIfTrue="1">
      <formula>AND( $A31=4, $C31="ü" )</formula>
    </cfRule>
    <cfRule type="expression" dxfId="369" priority="7" stopIfTrue="1">
      <formula>AND( $A31=3, $C31="ü" )</formula>
    </cfRule>
    <cfRule type="expression" dxfId="368" priority="8" stopIfTrue="1">
      <formula>AND( $A31=2, $C31="Ü" )</formula>
    </cfRule>
  </conditionalFormatting>
  <conditionalFormatting sqref="J14:W31">
    <cfRule type="expression" dxfId="367" priority="1" stopIfTrue="1">
      <formula>AND( $A14=1, $C14="T" )</formula>
    </cfRule>
    <cfRule type="expression" dxfId="366" priority="12" stopIfTrue="1">
      <formula>AND( $A14=2, $C14="Ü" )</formula>
    </cfRule>
  </conditionalFormatting>
  <conditionalFormatting sqref="O14:O31">
    <cfRule type="expression" dxfId="365" priority="10" stopIfTrue="1">
      <formula>AND($O14&lt;&gt;"",$P14&lt;&gt;"")</formula>
    </cfRule>
  </conditionalFormatting>
  <conditionalFormatting sqref="O31">
    <cfRule type="expression" dxfId="364" priority="4" stopIfTrue="1">
      <formula>AND($O31&lt;&gt;"",$P31&lt;&gt;"")</formula>
    </cfRule>
  </conditionalFormatting>
  <conditionalFormatting sqref="P14:P31">
    <cfRule type="expression" dxfId="363" priority="9" stopIfTrue="1">
      <formula>$O14&lt;&gt;""</formula>
    </cfRule>
  </conditionalFormatting>
  <conditionalFormatting sqref="P31">
    <cfRule type="expression" dxfId="362" priority="3" stopIfTrue="1">
      <formula>$O31&lt;&gt;""</formula>
    </cfRule>
  </conditionalFormatting>
  <conditionalFormatting sqref="R14:W31">
    <cfRule type="expression" dxfId="361" priority="16" stopIfTrue="1">
      <formula>AND( $A14=3, $C14="ü" )</formula>
    </cfRule>
    <cfRule type="expression" dxfId="360" priority="17" stopIfTrue="1">
      <formula>AND( $A14=4, $C14="ü" )</formula>
    </cfRule>
  </conditionalFormatting>
  <conditionalFormatting sqref="T14:T31">
    <cfRule type="expression" dxfId="359" priority="15" stopIfTrue="1">
      <formula>AND($K14&lt;&gt;"",OR($O14&lt;&gt;"",$P14&lt;&gt;""))</formula>
    </cfRule>
  </conditionalFormatting>
  <conditionalFormatting sqref="U14:U31">
    <cfRule type="expression" dxfId="358" priority="19">
      <formula>$L14&lt;&gt;""</formula>
    </cfRule>
  </conditionalFormatting>
  <conditionalFormatting sqref="V14:V31">
    <cfRule type="expression" dxfId="357" priority="18">
      <formula>$L14=""</formula>
    </cfRule>
  </conditionalFormatting>
  <dataValidations count="2">
    <dataValidation type="list" allowBlank="1" showInputMessage="1" showErrorMessage="1" sqref="B14:B31" xr:uid="{06098E8E-732D-41DC-8C35-689D7696C340}">
      <formula1>"B"</formula1>
    </dataValidation>
    <dataValidation type="list" allowBlank="1" showInputMessage="1" showErrorMessage="1" sqref="A14:A31" xr:uid="{9E0BCA70-3375-4C93-9268-303B2B41CC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_Status xmlns="http://schemas.microsoft.com/sharepoint/v3/fields">Not Started</_Status>
    <TaxCatchAll xmlns="da6f2524-120b-4872-b6c4-b0249b4e1e01" xsi:nil="true"/>
    <lcf76f155ced4ddcb4097134ff3c332f xmlns="ce8dde50-27c4-4026-9a54-c551abdb72d2">
      <Terms xmlns="http://schemas.microsoft.com/office/infopath/2007/PartnerControls"/>
    </lcf76f155ced4ddcb4097134ff3c332f>
    <TaxKeywordTaxHTField xmlns="da6f2524-120b-4872-b6c4-b0249b4e1e01" xsi:nil="true"/>
    <Categor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E566DDAB5125D49B198D27F2EF3D068" ma:contentTypeVersion="23" ma:contentTypeDescription="Ein neues Dokument erstellen." ma:contentTypeScope="" ma:versionID="8eed15d9e8c0f6f9a8c38b437be1f5e5">
  <xsd:schema xmlns:xsd="http://www.w3.org/2001/XMLSchema" xmlns:xs="http://www.w3.org/2001/XMLSchema" xmlns:p="http://schemas.microsoft.com/office/2006/metadata/properties" xmlns:ns1="http://schemas.microsoft.com/sharepoint/v3" xmlns:ns2="ce8dde50-27c4-4026-9a54-c551abdb72d2" xmlns:ns3="da6f2524-120b-4872-b6c4-b0249b4e1e01" xmlns:ns4="http://schemas.microsoft.com/sharepoint/v3/fields" targetNamespace="http://schemas.microsoft.com/office/2006/metadata/properties" ma:root="true" ma:fieldsID="729900c22c390bc763f6d9cf9e0ff169" ns1:_="" ns2:_="" ns3:_="" ns4:_="">
    <xsd:import namespace="http://schemas.microsoft.com/sharepoint/v3"/>
    <xsd:import namespace="ce8dde50-27c4-4026-9a54-c551abdb72d2"/>
    <xsd:import namespace="da6f2524-120b-4872-b6c4-b0249b4e1e01"/>
    <xsd:import namespace="http://schemas.microsoft.com/sharepoint/v3/fields"/>
    <xsd:element name="properties">
      <xsd:complexType>
        <xsd:sequence>
          <xsd:element name="documentManagement">
            <xsd:complexType>
              <xsd:all>
                <xsd:element ref="ns3:TaxKeywordTaxHTField" minOccurs="0"/>
                <xsd:element ref="ns3:TaxCatchAll" minOccurs="0"/>
                <xsd:element ref="ns1:Categories" minOccurs="0"/>
                <xsd:element ref="ns4:_Status" minOccurs="0"/>
                <xsd:element ref="ns4:_Version" minOccurs="0"/>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ies" ma:index="13" nillable="true" ma:displayName="Categories" ma:internalName="Categorie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8dde50-27c4-4026-9a54-c551abdb72d2"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39649ee2-0cdc-4ee6-86a6-1bd501b07aa5"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DateTaken" ma:index="3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6f2524-120b-4872-b6c4-b0249b4e1e01" elementFormDefault="qualified">
    <xsd:import namespace="http://schemas.microsoft.com/office/2006/documentManagement/types"/>
    <xsd:import namespace="http://schemas.microsoft.com/office/infopath/2007/PartnerControls"/>
    <xsd:element name="TaxKeywordTaxHTField" ma:index="9" nillable="true" ma:displayName="TaxKeywordTaxHTField" ma:hidden="true" ma:internalName="TaxKeywordTaxHTField">
      <xsd:simpleType>
        <xsd:restriction base="dms:Note"/>
      </xsd:simpleType>
    </xsd:element>
    <xsd:element name="TaxCatchAll" ma:index="10" nillable="true" ma:displayName="Taxonomy Catch All Column" ma:hidden="true" ma:list="{10f2bc00-6879-4056-8585-235087502df8}" ma:internalName="TaxCatchAll" ma:showField="CatchAllData" ma:web="da6f2524-120b-4872-b6c4-b0249b4e1e01">
      <xsd:complexType>
        <xsd:complexContent>
          <xsd:extension base="dms:MultiChoiceLookup">
            <xsd:sequence>
              <xsd:element name="Value" type="dms:Lookup" maxOccurs="unbounded" minOccurs="0" nillable="true"/>
            </xsd:sequence>
          </xsd:extension>
        </xsd:complexContent>
      </xsd:complex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6" nillable="true" ma:displayName="Status" ma:default="Not Started"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element name="_Version" ma:index="17"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hor"/>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ma:index="12" ma:displayName="Subject"/>
        <xsd:element ref="dc:description" minOccurs="0" maxOccurs="1" ma:index="15" ma:displayName="Comments"/>
        <xsd:element name="keywords" minOccurs="0" maxOccurs="1" type="xsd:string" ma:index="18" ma:displayName="Keywords"/>
        <xsd:element ref="dc:language" minOccurs="0" maxOccurs="1"/>
        <xsd:element name="category" minOccurs="0" maxOccurs="1" type="xsd:string" ma:index="14" ma:displayName="Category"/>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62FCCE-A77F-46F1-B3D9-4A71A87FEDB1}">
  <ds:schemaRefs>
    <ds:schemaRef ds:uri="http://schemas.microsoft.com/office/2006/documentManagement/types"/>
    <ds:schemaRef ds:uri="ce8dde50-27c4-4026-9a54-c551abdb72d2"/>
    <ds:schemaRef ds:uri="http://schemas.microsoft.com/sharepoint/v3/fields"/>
    <ds:schemaRef ds:uri="http://schemas.microsoft.com/office/infopath/2007/PartnerControls"/>
    <ds:schemaRef ds:uri="http://www.w3.org/XML/1998/namespace"/>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da6f2524-120b-4872-b6c4-b0249b4e1e01"/>
    <ds:schemaRef ds:uri="http://purl.org/dc/dcmitype/"/>
  </ds:schemaRefs>
</ds:datastoreItem>
</file>

<file path=customXml/itemProps2.xml><?xml version="1.0" encoding="utf-8"?>
<ds:datastoreItem xmlns:ds="http://schemas.openxmlformats.org/officeDocument/2006/customXml" ds:itemID="{63D33BF9-E279-4710-95E5-B99F0A139FAF}"/>
</file>

<file path=customXml/itemProps3.xml><?xml version="1.0" encoding="utf-8"?>
<ds:datastoreItem xmlns:ds="http://schemas.openxmlformats.org/officeDocument/2006/customXml" ds:itemID="{9881AC5E-3D5A-4AE9-A8D3-CC67917DFE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226</vt:i4>
      </vt:variant>
    </vt:vector>
  </HeadingPairs>
  <TitlesOfParts>
    <vt:vector size="234" baseType="lpstr">
      <vt:lpstr>Deckblatt</vt:lpstr>
      <vt:lpstr>Zusammenfassung</vt:lpstr>
      <vt:lpstr>Zusammenfassung_AG_1</vt:lpstr>
      <vt:lpstr>Zusammenfassung_AG_2</vt:lpstr>
      <vt:lpstr>IK_1_AG_1</vt:lpstr>
      <vt:lpstr>IK_1_AG_2</vt:lpstr>
      <vt:lpstr>BK_1_AG_1</vt:lpstr>
      <vt:lpstr>BK_1_AG_2</vt:lpstr>
      <vt:lpstr>Anzahl_AG</vt:lpstr>
      <vt:lpstr>Anzahl_BK_TP</vt:lpstr>
      <vt:lpstr>Anzahl_IK_TP</vt:lpstr>
      <vt:lpstr>BK_Fest</vt:lpstr>
      <vt:lpstr>BK_Ges</vt:lpstr>
      <vt:lpstr>BK_Optionen</vt:lpstr>
      <vt:lpstr>BK_1_AG_1!Druckbereich</vt:lpstr>
      <vt:lpstr>BK_1_AG_10!Druckbereich</vt:lpstr>
      <vt:lpstr>BK_1_AG_2!Druckbereich</vt:lpstr>
      <vt:lpstr>BK_1_AG_3!Druckbereich</vt:lpstr>
      <vt:lpstr>BK_1_AG_4!Druckbereich</vt:lpstr>
      <vt:lpstr>BK_1_AG_5!Druckbereich</vt:lpstr>
      <vt:lpstr>BK_1_AG_6!Druckbereich</vt:lpstr>
      <vt:lpstr>BK_1_AG_7!Druckbereich</vt:lpstr>
      <vt:lpstr>BK_1_AG_8!Druckbereich</vt:lpstr>
      <vt:lpstr>BK_1_AG_9!Druckbereich</vt:lpstr>
      <vt:lpstr>BK_2_AG_1!Druckbereich</vt:lpstr>
      <vt:lpstr>BK_2_AG_10!Druckbereich</vt:lpstr>
      <vt:lpstr>BK_2_AG_2!Druckbereich</vt:lpstr>
      <vt:lpstr>BK_2_AG_3!Druckbereich</vt:lpstr>
      <vt:lpstr>BK_2_AG_4!Druckbereich</vt:lpstr>
      <vt:lpstr>BK_2_AG_5!Druckbereich</vt:lpstr>
      <vt:lpstr>BK_2_AG_6!Druckbereich</vt:lpstr>
      <vt:lpstr>BK_2_AG_7!Druckbereich</vt:lpstr>
      <vt:lpstr>BK_2_AG_8!Druckbereich</vt:lpstr>
      <vt:lpstr>BK_2_AG_9!Druckbereich</vt:lpstr>
      <vt:lpstr>BK_3_AG_1!Druckbereich</vt:lpstr>
      <vt:lpstr>BK_3_AG_10!Druckbereich</vt:lpstr>
      <vt:lpstr>BK_3_AG_2!Druckbereich</vt:lpstr>
      <vt:lpstr>BK_3_AG_3!Druckbereich</vt:lpstr>
      <vt:lpstr>BK_3_AG_4!Druckbereich</vt:lpstr>
      <vt:lpstr>BK_3_AG_5!Druckbereich</vt:lpstr>
      <vt:lpstr>BK_3_AG_6!Druckbereich</vt:lpstr>
      <vt:lpstr>BK_3_AG_7!Druckbereich</vt:lpstr>
      <vt:lpstr>BK_3_AG_8!Druckbereich</vt:lpstr>
      <vt:lpstr>BK_3_AG_9!Druckbereich</vt:lpstr>
      <vt:lpstr>BK_4_AG_1!Druckbereich</vt:lpstr>
      <vt:lpstr>BK_4_AG_10!Druckbereich</vt:lpstr>
      <vt:lpstr>BK_4_AG_2!Druckbereich</vt:lpstr>
      <vt:lpstr>BK_4_AG_3!Druckbereich</vt:lpstr>
      <vt:lpstr>BK_4_AG_4!Druckbereich</vt:lpstr>
      <vt:lpstr>BK_4_AG_5!Druckbereich</vt:lpstr>
      <vt:lpstr>BK_4_AG_6!Druckbereich</vt:lpstr>
      <vt:lpstr>BK_4_AG_7!Druckbereich</vt:lpstr>
      <vt:lpstr>BK_4_AG_8!Druckbereich</vt:lpstr>
      <vt:lpstr>BK_4_AG_9!Druckbereich</vt:lpstr>
      <vt:lpstr>BK_5_AG_1!Druckbereich</vt:lpstr>
      <vt:lpstr>BK_5_AG_10!Druckbereich</vt:lpstr>
      <vt:lpstr>BK_5_AG_2!Druckbereich</vt:lpstr>
      <vt:lpstr>BK_5_AG_3!Druckbereich</vt:lpstr>
      <vt:lpstr>BK_5_AG_4!Druckbereich</vt:lpstr>
      <vt:lpstr>BK_5_AG_5!Druckbereich</vt:lpstr>
      <vt:lpstr>BK_5_AG_6!Druckbereich</vt:lpstr>
      <vt:lpstr>BK_5_AG_7!Druckbereich</vt:lpstr>
      <vt:lpstr>BK_5_AG_8!Druckbereich</vt:lpstr>
      <vt:lpstr>BK_5_AG_9!Druckbereich</vt:lpstr>
      <vt:lpstr>Deckblatt!Druckbereich</vt:lpstr>
      <vt:lpstr>IK_1_AG_1!Druckbereich</vt:lpstr>
      <vt:lpstr>IK_1_AG_10!Druckbereich</vt:lpstr>
      <vt:lpstr>IK_1_AG_2!Druckbereich</vt:lpstr>
      <vt:lpstr>IK_1_AG_3!Druckbereich</vt:lpstr>
      <vt:lpstr>IK_1_AG_4!Druckbereich</vt:lpstr>
      <vt:lpstr>IK_1_AG_5!Druckbereich</vt:lpstr>
      <vt:lpstr>IK_1_AG_6!Druckbereich</vt:lpstr>
      <vt:lpstr>IK_1_AG_7!Druckbereich</vt:lpstr>
      <vt:lpstr>IK_1_AG_8!Druckbereich</vt:lpstr>
      <vt:lpstr>IK_1_AG_9!Druckbereich</vt:lpstr>
      <vt:lpstr>IK_2_AG_1!Druckbereich</vt:lpstr>
      <vt:lpstr>IK_2_AG_10!Druckbereich</vt:lpstr>
      <vt:lpstr>IK_2_AG_2!Druckbereich</vt:lpstr>
      <vt:lpstr>IK_2_AG_3!Druckbereich</vt:lpstr>
      <vt:lpstr>IK_2_AG_4!Druckbereich</vt:lpstr>
      <vt:lpstr>IK_2_AG_5!Druckbereich</vt:lpstr>
      <vt:lpstr>IK_2_AG_6!Druckbereich</vt:lpstr>
      <vt:lpstr>IK_2_AG_7!Druckbereich</vt:lpstr>
      <vt:lpstr>IK_2_AG_8!Druckbereich</vt:lpstr>
      <vt:lpstr>IK_2_AG_9!Druckbereich</vt:lpstr>
      <vt:lpstr>IK_3_AG_1!Druckbereich</vt:lpstr>
      <vt:lpstr>IK_3_AG_10!Druckbereich</vt:lpstr>
      <vt:lpstr>IK_3_AG_2!Druckbereich</vt:lpstr>
      <vt:lpstr>IK_3_AG_3!Druckbereich</vt:lpstr>
      <vt:lpstr>IK_3_AG_4!Druckbereich</vt:lpstr>
      <vt:lpstr>IK_3_AG_5!Druckbereich</vt:lpstr>
      <vt:lpstr>IK_3_AG_6!Druckbereich</vt:lpstr>
      <vt:lpstr>IK_3_AG_7!Druckbereich</vt:lpstr>
      <vt:lpstr>IK_3_AG_8!Druckbereich</vt:lpstr>
      <vt:lpstr>IK_3_AG_9!Druckbereich</vt:lpstr>
      <vt:lpstr>IK_4_AG_1!Druckbereich</vt:lpstr>
      <vt:lpstr>IK_4_AG_10!Druckbereich</vt:lpstr>
      <vt:lpstr>IK_4_AG_2!Druckbereich</vt:lpstr>
      <vt:lpstr>IK_4_AG_3!Druckbereich</vt:lpstr>
      <vt:lpstr>IK_4_AG_4!Druckbereich</vt:lpstr>
      <vt:lpstr>IK_4_AG_5!Druckbereich</vt:lpstr>
      <vt:lpstr>IK_4_AG_6!Druckbereich</vt:lpstr>
      <vt:lpstr>IK_4_AG_7!Druckbereich</vt:lpstr>
      <vt:lpstr>IK_4_AG_8!Druckbereich</vt:lpstr>
      <vt:lpstr>IK_4_AG_9!Druckbereich</vt:lpstr>
      <vt:lpstr>IK_5_AG_1!Druckbereich</vt:lpstr>
      <vt:lpstr>IK_5_AG_10!Druckbereich</vt:lpstr>
      <vt:lpstr>IK_5_AG_2!Druckbereich</vt:lpstr>
      <vt:lpstr>IK_5_AG_3!Druckbereich</vt:lpstr>
      <vt:lpstr>IK_5_AG_4!Druckbereich</vt:lpstr>
      <vt:lpstr>IK_5_AG_5!Druckbereich</vt:lpstr>
      <vt:lpstr>IK_5_AG_6!Druckbereich</vt:lpstr>
      <vt:lpstr>IK_5_AG_7!Druckbereich</vt:lpstr>
      <vt:lpstr>IK_5_AG_8!Druckbereich</vt:lpstr>
      <vt:lpstr>IK_5_AG_9!Druckbereich</vt:lpstr>
      <vt:lpstr>Zusammenfassung!Druckbereich</vt:lpstr>
      <vt:lpstr>Zusammenfassung_AG_1!Druckbereich</vt:lpstr>
      <vt:lpstr>Zusammenfassung_AG_10!Druckbereich</vt:lpstr>
      <vt:lpstr>Zusammenfassung_AG_2!Druckbereich</vt:lpstr>
      <vt:lpstr>Zusammenfassung_AG_3!Druckbereich</vt:lpstr>
      <vt:lpstr>Zusammenfassung_AG_4!Druckbereich</vt:lpstr>
      <vt:lpstr>Zusammenfassung_AG_5!Druckbereich</vt:lpstr>
      <vt:lpstr>Zusammenfassung_AG_6!Druckbereich</vt:lpstr>
      <vt:lpstr>Zusammenfassung_AG_7!Druckbereich</vt:lpstr>
      <vt:lpstr>Zusammenfassung_AG_8!Druckbereich</vt:lpstr>
      <vt:lpstr>Zusammenfassung_AG_9!Druckbereich</vt:lpstr>
      <vt:lpstr>BK_1_AG_1!Drucktitel</vt:lpstr>
      <vt:lpstr>BK_1_AG_10!Drucktitel</vt:lpstr>
      <vt:lpstr>BK_1_AG_2!Drucktitel</vt:lpstr>
      <vt:lpstr>BK_1_AG_3!Drucktitel</vt:lpstr>
      <vt:lpstr>BK_1_AG_4!Drucktitel</vt:lpstr>
      <vt:lpstr>BK_1_AG_5!Drucktitel</vt:lpstr>
      <vt:lpstr>BK_1_AG_6!Drucktitel</vt:lpstr>
      <vt:lpstr>BK_1_AG_7!Drucktitel</vt:lpstr>
      <vt:lpstr>BK_1_AG_8!Drucktitel</vt:lpstr>
      <vt:lpstr>BK_1_AG_9!Drucktitel</vt:lpstr>
      <vt:lpstr>BK_2_AG_1!Drucktitel</vt:lpstr>
      <vt:lpstr>BK_2_AG_10!Drucktitel</vt:lpstr>
      <vt:lpstr>BK_2_AG_2!Drucktitel</vt:lpstr>
      <vt:lpstr>BK_2_AG_3!Drucktitel</vt:lpstr>
      <vt:lpstr>BK_2_AG_4!Drucktitel</vt:lpstr>
      <vt:lpstr>BK_2_AG_5!Drucktitel</vt:lpstr>
      <vt:lpstr>BK_2_AG_6!Drucktitel</vt:lpstr>
      <vt:lpstr>BK_2_AG_7!Drucktitel</vt:lpstr>
      <vt:lpstr>BK_2_AG_8!Drucktitel</vt:lpstr>
      <vt:lpstr>BK_2_AG_9!Drucktitel</vt:lpstr>
      <vt:lpstr>BK_3_AG_1!Drucktitel</vt:lpstr>
      <vt:lpstr>BK_3_AG_10!Drucktitel</vt:lpstr>
      <vt:lpstr>BK_3_AG_2!Drucktitel</vt:lpstr>
      <vt:lpstr>BK_3_AG_3!Drucktitel</vt:lpstr>
      <vt:lpstr>BK_3_AG_4!Drucktitel</vt:lpstr>
      <vt:lpstr>BK_3_AG_5!Drucktitel</vt:lpstr>
      <vt:lpstr>BK_3_AG_6!Drucktitel</vt:lpstr>
      <vt:lpstr>BK_3_AG_7!Drucktitel</vt:lpstr>
      <vt:lpstr>BK_3_AG_8!Drucktitel</vt:lpstr>
      <vt:lpstr>BK_3_AG_9!Drucktitel</vt:lpstr>
      <vt:lpstr>BK_4_AG_1!Drucktitel</vt:lpstr>
      <vt:lpstr>BK_4_AG_10!Drucktitel</vt:lpstr>
      <vt:lpstr>BK_4_AG_2!Drucktitel</vt:lpstr>
      <vt:lpstr>BK_4_AG_3!Drucktitel</vt:lpstr>
      <vt:lpstr>BK_4_AG_4!Drucktitel</vt:lpstr>
      <vt:lpstr>BK_4_AG_5!Drucktitel</vt:lpstr>
      <vt:lpstr>BK_4_AG_6!Drucktitel</vt:lpstr>
      <vt:lpstr>BK_4_AG_7!Drucktitel</vt:lpstr>
      <vt:lpstr>BK_4_AG_8!Drucktitel</vt:lpstr>
      <vt:lpstr>BK_4_AG_9!Drucktitel</vt:lpstr>
      <vt:lpstr>BK_5_AG_1!Drucktitel</vt:lpstr>
      <vt:lpstr>BK_5_AG_10!Drucktitel</vt:lpstr>
      <vt:lpstr>BK_5_AG_2!Drucktitel</vt:lpstr>
      <vt:lpstr>BK_5_AG_3!Drucktitel</vt:lpstr>
      <vt:lpstr>BK_5_AG_4!Drucktitel</vt:lpstr>
      <vt:lpstr>BK_5_AG_5!Drucktitel</vt:lpstr>
      <vt:lpstr>BK_5_AG_6!Drucktitel</vt:lpstr>
      <vt:lpstr>BK_5_AG_7!Drucktitel</vt:lpstr>
      <vt:lpstr>BK_5_AG_8!Drucktitel</vt:lpstr>
      <vt:lpstr>BK_5_AG_9!Drucktitel</vt:lpstr>
      <vt:lpstr>IK_1_AG_1!Drucktitel</vt:lpstr>
      <vt:lpstr>IK_1_AG_10!Drucktitel</vt:lpstr>
      <vt:lpstr>IK_1_AG_2!Drucktitel</vt:lpstr>
      <vt:lpstr>IK_1_AG_3!Drucktitel</vt:lpstr>
      <vt:lpstr>IK_1_AG_4!Drucktitel</vt:lpstr>
      <vt:lpstr>IK_1_AG_5!Drucktitel</vt:lpstr>
      <vt:lpstr>IK_1_AG_6!Drucktitel</vt:lpstr>
      <vt:lpstr>IK_1_AG_7!Drucktitel</vt:lpstr>
      <vt:lpstr>IK_1_AG_8!Drucktitel</vt:lpstr>
      <vt:lpstr>IK_1_AG_9!Drucktitel</vt:lpstr>
      <vt:lpstr>IK_2_AG_1!Drucktitel</vt:lpstr>
      <vt:lpstr>IK_2_AG_10!Drucktitel</vt:lpstr>
      <vt:lpstr>IK_2_AG_2!Drucktitel</vt:lpstr>
      <vt:lpstr>IK_2_AG_3!Drucktitel</vt:lpstr>
      <vt:lpstr>IK_2_AG_4!Drucktitel</vt:lpstr>
      <vt:lpstr>IK_2_AG_5!Drucktitel</vt:lpstr>
      <vt:lpstr>IK_2_AG_6!Drucktitel</vt:lpstr>
      <vt:lpstr>IK_2_AG_7!Drucktitel</vt:lpstr>
      <vt:lpstr>IK_2_AG_8!Drucktitel</vt:lpstr>
      <vt:lpstr>IK_2_AG_9!Drucktitel</vt:lpstr>
      <vt:lpstr>IK_3_AG_1!Drucktitel</vt:lpstr>
      <vt:lpstr>IK_3_AG_10!Drucktitel</vt:lpstr>
      <vt:lpstr>IK_3_AG_2!Drucktitel</vt:lpstr>
      <vt:lpstr>IK_3_AG_3!Drucktitel</vt:lpstr>
      <vt:lpstr>IK_3_AG_4!Drucktitel</vt:lpstr>
      <vt:lpstr>IK_3_AG_5!Drucktitel</vt:lpstr>
      <vt:lpstr>IK_3_AG_6!Drucktitel</vt:lpstr>
      <vt:lpstr>IK_3_AG_7!Drucktitel</vt:lpstr>
      <vt:lpstr>IK_3_AG_8!Drucktitel</vt:lpstr>
      <vt:lpstr>IK_3_AG_9!Drucktitel</vt:lpstr>
      <vt:lpstr>IK_4_AG_1!Drucktitel</vt:lpstr>
      <vt:lpstr>IK_4_AG_10!Drucktitel</vt:lpstr>
      <vt:lpstr>IK_4_AG_2!Drucktitel</vt:lpstr>
      <vt:lpstr>IK_4_AG_3!Drucktitel</vt:lpstr>
      <vt:lpstr>IK_4_AG_4!Drucktitel</vt:lpstr>
      <vt:lpstr>IK_4_AG_5!Drucktitel</vt:lpstr>
      <vt:lpstr>IK_4_AG_6!Drucktitel</vt:lpstr>
      <vt:lpstr>IK_4_AG_7!Drucktitel</vt:lpstr>
      <vt:lpstr>IK_4_AG_8!Drucktitel</vt:lpstr>
      <vt:lpstr>IK_4_AG_9!Drucktitel</vt:lpstr>
      <vt:lpstr>IK_5_AG_1!Drucktitel</vt:lpstr>
      <vt:lpstr>IK_5_AG_10!Drucktitel</vt:lpstr>
      <vt:lpstr>IK_5_AG_2!Drucktitel</vt:lpstr>
      <vt:lpstr>IK_5_AG_3!Drucktitel</vt:lpstr>
      <vt:lpstr>IK_5_AG_4!Drucktitel</vt:lpstr>
      <vt:lpstr>IK_5_AG_5!Drucktitel</vt:lpstr>
      <vt:lpstr>IK_5_AG_6!Drucktitel</vt:lpstr>
      <vt:lpstr>IK_5_AG_7!Drucktitel</vt:lpstr>
      <vt:lpstr>IK_5_AG_8!Drucktitel</vt:lpstr>
      <vt:lpstr>IK_5_AG_9!Drucktitel</vt:lpstr>
      <vt:lpstr>Gesamtpreis_Alles</vt:lpstr>
      <vt:lpstr>Gesamtpreis_Festpositionen</vt:lpstr>
      <vt:lpstr>Gesamtpreis_Optionen</vt:lpstr>
      <vt:lpstr>IK_Fest</vt:lpstr>
      <vt:lpstr>IK_Ges</vt:lpstr>
      <vt:lpstr>IK_Optionen</vt:lpstr>
      <vt:lpstr>Optionen_Toggle</vt:lpstr>
      <vt:lpstr>Vergabeschutz_Boolean</vt:lpstr>
    </vt:vector>
  </TitlesOfParts>
  <Manager/>
  <Company>BLIC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BLIC-LV-Vorlage</dc:subject>
  <dc:creator>Volker Grunow</dc:creator>
  <cp:keywords/>
  <dc:description/>
  <cp:lastModifiedBy>Thuy Nguyen</cp:lastModifiedBy>
  <cp:revision/>
  <cp:lastPrinted>2024-03-21T10:48:14Z</cp:lastPrinted>
  <dcterms:created xsi:type="dcterms:W3CDTF">2015-06-05T18:19:34Z</dcterms:created>
  <dcterms:modified xsi:type="dcterms:W3CDTF">2024-04-10T15:43:07Z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0x0101001E566DDAB5125D49B198D27F2EF3D068</vt:lpwstr>
  </property>
  <property fmtid="{D5CDD505-2E9C-101B-9397-08002B2CF9AE}" pid="3" name="TaxKeyword">
    <vt:lpwstr/>
  </property>
  <property fmtid="{D5CDD505-2E9C-101B-9397-08002B2CF9AE}" pid="4" name="MediaServiceImageTags">
    <vt:lpwstr/>
  </property>
</Properties>
</file>