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425"/>
  <workbookPr defaultThemeVersion="124226"/>
  <mc:AlternateContent xmlns:mc="http://schemas.openxmlformats.org/markup-compatibility/2006">
    <mc:Choice Requires="x15">
      <x15ac:absPath xmlns:x15ac="http://schemas.microsoft.com/office/spreadsheetml/2010/11/ac" url="\\Syn-Funke-01\Projekte\235_VgV_FÖS_Andromedaweg\4_Angebotsphase\4.1_Aufforderung-zur-Angebotsabgabe\P235-5_Angebotsaufforderung_Los5_ELT\"/>
    </mc:Choice>
  </mc:AlternateContent>
  <xr:revisionPtr revIDLastSave="0" documentId="13_ncr:1_{C26DA08D-D28D-4B31-AF6F-CE4B67D83C5D}" xr6:coauthVersionLast="47" xr6:coauthVersionMax="47" xr10:uidLastSave="{00000000-0000-0000-0000-000000000000}"/>
  <bookViews>
    <workbookView xWindow="-120" yWindow="-120" windowWidth="29040" windowHeight="15990" tabRatio="296" xr2:uid="{00000000-000D-0000-FFFF-FFFF00000000}"/>
  </bookViews>
  <sheets>
    <sheet name="Honorardatenblatt" sheetId="1" r:id="rId1"/>
    <sheet name="Tabelle1" sheetId="2" r:id="rId2"/>
  </sheets>
  <definedNames>
    <definedName name="_xlnm.Print_Area" localSheetId="0">Honorardatenblatt!$A$1:$F$59</definedName>
    <definedName name="_xlnm.Print_Titles" localSheetId="0">Honorardatenblatt!$1:$7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44" i="1" l="1"/>
  <c r="F52" i="1" s="1"/>
  <c r="D35" i="1"/>
  <c r="D20" i="1"/>
  <c r="D30" i="1" l="1"/>
  <c r="F30" i="1" s="1"/>
  <c r="F35" i="1"/>
  <c r="D34" i="1"/>
  <c r="F34" i="1" s="1"/>
  <c r="D33" i="1"/>
  <c r="F33" i="1" s="1"/>
  <c r="D32" i="1"/>
  <c r="F32" i="1" s="1"/>
  <c r="D31" i="1"/>
  <c r="F31" i="1" s="1"/>
  <c r="D29" i="1"/>
  <c r="F29" i="1" s="1"/>
  <c r="D28" i="1"/>
  <c r="F28" i="1" s="1"/>
  <c r="D27" i="1"/>
  <c r="F27" i="1" s="1"/>
  <c r="F20" i="1"/>
  <c r="D19" i="1"/>
  <c r="F19" i="1" s="1"/>
  <c r="D18" i="1"/>
  <c r="F18" i="1" s="1"/>
  <c r="D17" i="1"/>
  <c r="F17" i="1" s="1"/>
  <c r="D16" i="1"/>
  <c r="F16" i="1" s="1"/>
  <c r="D15" i="1"/>
  <c r="F15" i="1" s="1"/>
  <c r="D14" i="1"/>
  <c r="F14" i="1" s="1"/>
  <c r="D13" i="1"/>
  <c r="F13" i="1" s="1"/>
  <c r="D12" i="1"/>
  <c r="F12" i="1" s="1"/>
  <c r="B4" i="2"/>
  <c r="A4" i="2"/>
  <c r="B3" i="2"/>
  <c r="A3" i="2"/>
  <c r="F36" i="1" l="1"/>
  <c r="F37" i="1" s="1"/>
  <c r="D36" i="1"/>
  <c r="F21" i="1"/>
  <c r="F22" i="1" s="1"/>
  <c r="D21" i="1"/>
  <c r="F38" i="1" l="1"/>
  <c r="F23" i="1"/>
  <c r="F51" i="1" l="1"/>
  <c r="F53" i="1" s="1"/>
  <c r="F54" i="1" l="1"/>
  <c r="F55" i="1" s="1"/>
  <c r="F56" i="1" s="1"/>
  <c r="F57" i="1" s="1"/>
</calcChain>
</file>

<file path=xl/sharedStrings.xml><?xml version="1.0" encoding="utf-8"?>
<sst xmlns="http://schemas.openxmlformats.org/spreadsheetml/2006/main" count="98" uniqueCount="73">
  <si>
    <t>Leistungsbild</t>
  </si>
  <si>
    <t>Honorarsumme</t>
  </si>
  <si>
    <t>Basis-Honorar</t>
  </si>
  <si>
    <t>Achtung:   Die hellblau hinterlegten Felder sind zwingend auszufüllen!</t>
  </si>
  <si>
    <t>Umsatzsteuer</t>
  </si>
  <si>
    <t>Faktor</t>
  </si>
  <si>
    <t>Netto</t>
  </si>
  <si>
    <t>Brutto</t>
  </si>
  <si>
    <t xml:space="preserve">Gesamthonorar inkl. Nebenkosten </t>
  </si>
  <si>
    <t>lfd. Nr.</t>
  </si>
  <si>
    <t>Nebenkosten</t>
  </si>
  <si>
    <t>Angabe Prozentwert:</t>
  </si>
  <si>
    <t>A.1.</t>
  </si>
  <si>
    <t>A.2.</t>
  </si>
  <si>
    <t>C.1.</t>
  </si>
  <si>
    <t>C.2.</t>
  </si>
  <si>
    <t>A.</t>
  </si>
  <si>
    <t>B.</t>
  </si>
  <si>
    <t>Stundensatz für:</t>
  </si>
  <si>
    <t>Stundensätze gemäß Vertrag §7 (9)</t>
  </si>
  <si>
    <t>Zu- oder Abschläge auf Basishonorar</t>
  </si>
  <si>
    <t xml:space="preserve">den Auftragnehmer (Geschäftsführung / Gesamtprojektleitung) </t>
  </si>
  <si>
    <t>Stundensatz in Euro netto:</t>
  </si>
  <si>
    <t>Anmerkungen / Unterschrift Angebot</t>
  </si>
  <si>
    <t xml:space="preserve">Zusammenfassung </t>
  </si>
  <si>
    <t>Umbauzuschlag</t>
  </si>
  <si>
    <t>Technische Zeichner und sonstige Mitarbeiter</t>
  </si>
  <si>
    <t>davon Leistungsphase 6   (  7 %)</t>
  </si>
  <si>
    <t>davon Leistungsphase 1   (  2 %)</t>
  </si>
  <si>
    <t>davon Leistungsphase 2   (  9 %)</t>
  </si>
  <si>
    <t>davon Leistungsphase 3   (17 %)</t>
  </si>
  <si>
    <t>davon Leistungsphase 5   (22 %)</t>
  </si>
  <si>
    <t>davon Leistungsphase 7   (  5 %)</t>
  </si>
  <si>
    <t>davon Leistungsphase 8   (35 %)</t>
  </si>
  <si>
    <t>den Mitarbeiter / Dipl.Ing.</t>
  </si>
  <si>
    <t>Honorar Grundleistungen</t>
  </si>
  <si>
    <t>Planung der Technischen Ausrüstung der Anlagengruppen 4</t>
  </si>
  <si>
    <t>davon Leistungsphase 9   (  1 %)</t>
  </si>
  <si>
    <t xml:space="preserve">Summe Grundleistungen Planung TA der Anl.-Gr. 4 inkl. Umbauzuschlag         </t>
  </si>
  <si>
    <t>Planung der Technischen Ausrüstung der Anlagengruppen 5</t>
  </si>
  <si>
    <t xml:space="preserve">Summe Grundleistungen Planung TA der Anl.-Gr. 5 inkl. Umbauzuschlag         </t>
  </si>
  <si>
    <t>Modernisierung und Erweiterungsneubau Förderschule, 
Andromedaweg 25, 04205 Leipzig
Honorarangebot Planung der Technischen Ausrüstung der Anlagengruppen 4-5</t>
  </si>
  <si>
    <t>Planung der Technischen Ausrüstung der Anlagengruppen 4 - 5</t>
  </si>
  <si>
    <t>davon Leistungsphase 4   (  0 %)</t>
  </si>
  <si>
    <t>B.1.</t>
  </si>
  <si>
    <t>C.</t>
  </si>
  <si>
    <t>C.3.</t>
  </si>
  <si>
    <t xml:space="preserve">Summe Grundleistungen Planung TA der Anl.-Gr. 4 LPH 1 - 9  (98 %)              </t>
  </si>
  <si>
    <t xml:space="preserve">Summe Grundleistungen Planung TA der Anl.-Gr. 5 LPH 1 - 9  (98 %)              </t>
  </si>
  <si>
    <r>
      <t xml:space="preserve">Honorar Grundleistungen 
</t>
    </r>
    <r>
      <rPr>
        <sz val="10"/>
        <rFont val="Arial"/>
        <family val="2"/>
      </rPr>
      <t>Angabe Faktor für Zu- oder Abschlag auf Basishonorar in Höhe von 200.969,99 Euro netto</t>
    </r>
    <r>
      <rPr>
        <b/>
        <sz val="10"/>
        <rFont val="Arial"/>
        <family val="2"/>
      </rPr>
      <t xml:space="preserve"> 
</t>
    </r>
    <r>
      <rPr>
        <sz val="8"/>
        <rFont val="Arial"/>
        <family val="2"/>
      </rPr>
      <t>(Basissatz, HZ II, anrechenb. Kosten: 1.271.176,47 Euro netto, bei 100% Leistungsumfang für LP 1-9)</t>
    </r>
    <r>
      <rPr>
        <sz val="10"/>
        <rFont val="Arial"/>
        <family val="2"/>
      </rPr>
      <t xml:space="preserve">
</t>
    </r>
  </si>
  <si>
    <r>
      <t xml:space="preserve">Honorar Grundleistungen 
</t>
    </r>
    <r>
      <rPr>
        <sz val="10"/>
        <rFont val="Arial"/>
        <family val="2"/>
      </rPr>
      <t>Angabe Faktor für Zu- oder Abschlag auf Basishonorar in Höhe von 60.463,56 Euro netto</t>
    </r>
    <r>
      <rPr>
        <b/>
        <sz val="10"/>
        <rFont val="Arial"/>
        <family val="2"/>
      </rPr>
      <t xml:space="preserve"> 
</t>
    </r>
    <r>
      <rPr>
        <sz val="8"/>
        <rFont val="Arial"/>
        <family val="2"/>
      </rPr>
      <t>(Basissatz, HZ II, anrechenb. Kosten: 279.117,65 Euro netto, bei 100% Leistungsumfang für LP 1-9)</t>
    </r>
    <r>
      <rPr>
        <sz val="10"/>
        <rFont val="Arial"/>
        <family val="2"/>
      </rPr>
      <t xml:space="preserve">
</t>
    </r>
  </si>
  <si>
    <t>Finales Honorarangebot des Büros  (Angabe Name+Adresse):</t>
  </si>
  <si>
    <r>
      <rPr>
        <u/>
        <sz val="10"/>
        <rFont val="Arial"/>
        <family val="2"/>
      </rPr>
      <t>Grundlagen Finales Honorarangebot:</t>
    </r>
    <r>
      <rPr>
        <sz val="10"/>
        <rFont val="Arial"/>
        <family val="2"/>
      </rPr>
      <t xml:space="preserve"> 
aktueller Vertragsentwurf inkl. aller Anlagen, evtl. Bieterinformationen, Vergabeverhandlung        
                                                </t>
    </r>
  </si>
  <si>
    <t>Pauschalfestpreis:</t>
  </si>
  <si>
    <t>Besondere Leistungen gemäß §3 (2.3) Vertrag</t>
  </si>
  <si>
    <t>D.</t>
  </si>
  <si>
    <t>D.1.</t>
  </si>
  <si>
    <t>D.2.</t>
  </si>
  <si>
    <t>D.3.</t>
  </si>
  <si>
    <t>D.4.</t>
  </si>
  <si>
    <t>D.5.</t>
  </si>
  <si>
    <t>E.</t>
  </si>
  <si>
    <t>D.6.</t>
  </si>
  <si>
    <t>D.7.</t>
  </si>
  <si>
    <t>Honorar Besondere Leistungen</t>
  </si>
  <si>
    <t>Summe aus Honorar Grundleistungen und Besondere Leistungen</t>
  </si>
  <si>
    <t>B.2.</t>
  </si>
  <si>
    <t>B.3.</t>
  </si>
  <si>
    <t>LPH 4 Erstellung einer Brandfallsteuermatrix (maximal 15 Melderlinien)</t>
  </si>
  <si>
    <t>LPH 5 Fortschreibung der Brandfallsteuermatrix</t>
  </si>
  <si>
    <t>LPH 8 Fortschreibung der Brandfallsteuermatrix</t>
  </si>
  <si>
    <t xml:space="preserve">Summe Besondere Leistungen </t>
  </si>
  <si>
    <r>
      <t>Honorardatenblatt</t>
    </r>
    <r>
      <rPr>
        <b/>
        <sz val="8"/>
        <rFont val="Arial"/>
        <family val="2"/>
      </rPr>
      <t xml:space="preserve">
</t>
    </r>
    <r>
      <rPr>
        <sz val="8"/>
        <rFont val="Arial"/>
        <family val="2"/>
      </rPr>
      <t>(Stand 28.03.2024)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</si>
</sst>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0\ &quot;€&quot;"/>
    <numFmt numFmtId="165" formatCode="#,##0.00\ &quot;€ / Std.&quot;"/>
  </numFmts>
  <fonts count="12" x14ac:knownFonts="1">
    <font>
      <sz val="10"/>
      <name val="Arial"/>
    </font>
    <font>
      <sz val="10"/>
      <name val="Arial"/>
      <family val="2"/>
    </font>
    <font>
      <b/>
      <sz val="10"/>
      <name val="Arial"/>
      <family val="2"/>
    </font>
    <font>
      <b/>
      <sz val="11"/>
      <name val="Arial"/>
      <family val="2"/>
    </font>
    <font>
      <sz val="11"/>
      <name val="Arial"/>
      <family val="2"/>
    </font>
    <font>
      <sz val="10"/>
      <name val="Arial"/>
      <family val="2"/>
    </font>
    <font>
      <u/>
      <sz val="10"/>
      <name val="Arial"/>
      <family val="2"/>
    </font>
    <font>
      <b/>
      <sz val="12"/>
      <name val="Arial"/>
      <family val="2"/>
    </font>
    <font>
      <b/>
      <sz val="14"/>
      <name val="Arial"/>
      <family val="2"/>
    </font>
    <font>
      <sz val="14"/>
      <name val="Arial"/>
      <family val="2"/>
    </font>
    <font>
      <sz val="8"/>
      <name val="Arial"/>
      <family val="2"/>
    </font>
    <font>
      <b/>
      <sz val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FC000"/>
        <bgColor indexed="64"/>
      </patternFill>
    </fill>
  </fills>
  <borders count="3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110">
    <xf numFmtId="0" fontId="0" fillId="0" borderId="0" xfId="0"/>
    <xf numFmtId="164" fontId="1" fillId="0" borderId="21" xfId="0" applyNumberFormat="1" applyFont="1" applyBorder="1" applyAlignment="1">
      <alignment vertical="center"/>
    </xf>
    <xf numFmtId="164" fontId="2" fillId="0" borderId="23" xfId="0" applyNumberFormat="1" applyFont="1" applyBorder="1" applyAlignment="1">
      <alignment vertical="center"/>
    </xf>
    <xf numFmtId="164" fontId="1" fillId="0" borderId="1" xfId="0" applyNumberFormat="1" applyFont="1" applyBorder="1" applyAlignment="1">
      <alignment vertical="center"/>
    </xf>
    <xf numFmtId="0" fontId="2" fillId="0" borderId="0" xfId="0" applyFont="1" applyAlignment="1">
      <alignment horizontal="center"/>
    </xf>
    <xf numFmtId="0" fontId="1" fillId="0" borderId="0" xfId="0" applyFont="1" applyAlignment="1">
      <alignment vertical="center"/>
    </xf>
    <xf numFmtId="0" fontId="9" fillId="0" borderId="0" xfId="0" applyFont="1"/>
    <xf numFmtId="0" fontId="4" fillId="0" borderId="0" xfId="0" applyFont="1" applyAlignment="1">
      <alignment vertical="top"/>
    </xf>
    <xf numFmtId="0" fontId="6" fillId="0" borderId="0" xfId="0" applyFont="1" applyAlignment="1">
      <alignment vertical="top"/>
    </xf>
    <xf numFmtId="49" fontId="2" fillId="0" borderId="0" xfId="0" applyNumberFormat="1" applyFont="1" applyAlignment="1">
      <alignment horizontal="center" vertical="center" wrapText="1"/>
    </xf>
    <xf numFmtId="0" fontId="1" fillId="0" borderId="0" xfId="0" applyFont="1" applyAlignment="1">
      <alignment vertical="center" wrapText="1"/>
    </xf>
    <xf numFmtId="0" fontId="1" fillId="0" borderId="0" xfId="0" applyFont="1" applyAlignment="1">
      <alignment horizontal="center"/>
    </xf>
    <xf numFmtId="0" fontId="1" fillId="0" borderId="0" xfId="0" applyFont="1"/>
    <xf numFmtId="4" fontId="2" fillId="0" borderId="21" xfId="0" applyNumberFormat="1" applyFont="1" applyBorder="1" applyAlignment="1">
      <alignment horizontal="center" vertical="center"/>
    </xf>
    <xf numFmtId="0" fontId="5" fillId="0" borderId="0" xfId="0" applyFont="1"/>
    <xf numFmtId="164" fontId="1" fillId="0" borderId="13" xfId="0" applyNumberFormat="1" applyFont="1" applyBorder="1" applyAlignment="1">
      <alignment vertical="center"/>
    </xf>
    <xf numFmtId="4" fontId="1" fillId="3" borderId="21" xfId="0" applyNumberFormat="1" applyFont="1" applyFill="1" applyBorder="1" applyAlignment="1" applyProtection="1">
      <alignment horizontal="center" vertical="center"/>
      <protection locked="0"/>
    </xf>
    <xf numFmtId="164" fontId="1" fillId="0" borderId="22" xfId="0" applyNumberFormat="1" applyFont="1" applyBorder="1" applyAlignment="1">
      <alignment vertical="center"/>
    </xf>
    <xf numFmtId="0" fontId="2" fillId="0" borderId="0" xfId="0" applyFont="1" applyAlignment="1">
      <alignment vertical="center"/>
    </xf>
    <xf numFmtId="164" fontId="2" fillId="0" borderId="20" xfId="0" applyNumberFormat="1" applyFont="1" applyBorder="1" applyAlignment="1">
      <alignment vertical="center"/>
    </xf>
    <xf numFmtId="164" fontId="2" fillId="0" borderId="25" xfId="0" applyNumberFormat="1" applyFont="1" applyBorder="1" applyAlignment="1">
      <alignment vertical="center"/>
    </xf>
    <xf numFmtId="164" fontId="1" fillId="0" borderId="25" xfId="0" applyNumberFormat="1" applyFont="1" applyBorder="1" applyAlignment="1">
      <alignment vertical="center"/>
    </xf>
    <xf numFmtId="0" fontId="2" fillId="0" borderId="0" xfId="0" applyFont="1" applyAlignment="1">
      <alignment horizontal="center" vertical="top"/>
    </xf>
    <xf numFmtId="0" fontId="2" fillId="0" borderId="17" xfId="0" applyFont="1" applyBorder="1" applyAlignment="1">
      <alignment horizontal="center" vertical="center" wrapText="1"/>
    </xf>
    <xf numFmtId="49" fontId="1" fillId="0" borderId="3" xfId="0" applyNumberFormat="1" applyFont="1" applyBorder="1" applyAlignment="1">
      <alignment horizontal="center" vertical="center" wrapText="1"/>
    </xf>
    <xf numFmtId="16" fontId="1" fillId="0" borderId="5" xfId="0" applyNumberFormat="1" applyFont="1" applyBorder="1" applyAlignment="1">
      <alignment horizontal="center" vertical="center" wrapText="1"/>
    </xf>
    <xf numFmtId="0" fontId="1" fillId="0" borderId="22" xfId="0" applyFont="1" applyBorder="1" applyAlignment="1">
      <alignment vertical="center" wrapText="1"/>
    </xf>
    <xf numFmtId="10" fontId="1" fillId="3" borderId="1" xfId="0" applyNumberFormat="1" applyFont="1" applyFill="1" applyBorder="1" applyAlignment="1" applyProtection="1">
      <alignment horizontal="center" vertical="center"/>
      <protection locked="0"/>
    </xf>
    <xf numFmtId="16" fontId="1" fillId="0" borderId="6" xfId="0" applyNumberFormat="1" applyFont="1" applyBorder="1" applyAlignment="1">
      <alignment horizontal="center" vertical="center" wrapText="1"/>
    </xf>
    <xf numFmtId="49" fontId="2" fillId="2" borderId="2" xfId="0" applyNumberFormat="1" applyFont="1" applyFill="1" applyBorder="1" applyAlignment="1">
      <alignment horizontal="center" vertical="center" wrapText="1"/>
    </xf>
    <xf numFmtId="16" fontId="2" fillId="0" borderId="15" xfId="0" applyNumberFormat="1" applyFont="1" applyBorder="1" applyAlignment="1">
      <alignment horizontal="center" vertical="center" wrapText="1"/>
    </xf>
    <xf numFmtId="0" fontId="2" fillId="0" borderId="22" xfId="0" applyFont="1" applyBorder="1" applyAlignment="1">
      <alignment vertical="center"/>
    </xf>
    <xf numFmtId="16" fontId="1" fillId="0" borderId="3" xfId="0" applyNumberFormat="1" applyFont="1" applyBorder="1" applyAlignment="1">
      <alignment horizontal="center" vertical="center" wrapText="1"/>
    </xf>
    <xf numFmtId="0" fontId="2" fillId="0" borderId="22" xfId="0" applyFont="1" applyBorder="1" applyAlignment="1">
      <alignment vertical="center" wrapText="1"/>
    </xf>
    <xf numFmtId="0" fontId="2" fillId="0" borderId="19" xfId="0" applyFont="1" applyBorder="1" applyAlignment="1">
      <alignment vertical="center" wrapText="1"/>
    </xf>
    <xf numFmtId="4" fontId="1" fillId="0" borderId="21" xfId="0" applyNumberFormat="1" applyFont="1" applyBorder="1" applyAlignment="1">
      <alignment horizontal="center" vertical="center" wrapText="1"/>
    </xf>
    <xf numFmtId="16" fontId="1" fillId="0" borderId="14" xfId="0" applyNumberFormat="1" applyFont="1" applyBorder="1" applyAlignment="1">
      <alignment horizontal="center" vertical="top" wrapText="1"/>
    </xf>
    <xf numFmtId="16" fontId="1" fillId="0" borderId="15" xfId="0" applyNumberFormat="1" applyFont="1" applyBorder="1" applyAlignment="1">
      <alignment horizontal="center" vertical="center" wrapText="1"/>
    </xf>
    <xf numFmtId="0" fontId="7" fillId="0" borderId="0" xfId="0" applyFont="1" applyAlignment="1">
      <alignment horizontal="left" vertical="top" wrapText="1"/>
    </xf>
    <xf numFmtId="0" fontId="3" fillId="0" borderId="0" xfId="0" applyFont="1" applyAlignment="1">
      <alignment vertical="top" wrapText="1"/>
    </xf>
    <xf numFmtId="0" fontId="1" fillId="0" borderId="0" xfId="0" applyFont="1" applyAlignment="1">
      <alignment horizontal="right" vertical="center"/>
    </xf>
    <xf numFmtId="49" fontId="2" fillId="0" borderId="29" xfId="0" applyNumberFormat="1" applyFont="1" applyBorder="1" applyAlignment="1">
      <alignment horizontal="center" vertical="center" wrapText="1"/>
    </xf>
    <xf numFmtId="164" fontId="1" fillId="0" borderId="0" xfId="0" applyNumberFormat="1" applyFont="1"/>
    <xf numFmtId="0" fontId="1" fillId="0" borderId="30" xfId="0" applyFont="1" applyBorder="1" applyAlignment="1">
      <alignment vertical="center" wrapText="1"/>
    </xf>
    <xf numFmtId="10" fontId="1" fillId="3" borderId="31" xfId="0" applyNumberFormat="1" applyFont="1" applyFill="1" applyBorder="1" applyAlignment="1" applyProtection="1">
      <alignment horizontal="center" vertical="center"/>
      <protection locked="0"/>
    </xf>
    <xf numFmtId="0" fontId="1" fillId="0" borderId="21" xfId="0" applyFont="1" applyBorder="1" applyAlignment="1">
      <alignment horizontal="left" vertical="center" wrapText="1"/>
    </xf>
    <xf numFmtId="0" fontId="1" fillId="0" borderId="22" xfId="0" applyFont="1" applyBorder="1" applyAlignment="1">
      <alignment horizontal="left" vertical="center" wrapText="1" indent="6"/>
    </xf>
    <xf numFmtId="0" fontId="2" fillId="0" borderId="32" xfId="0" applyFont="1" applyBorder="1" applyAlignment="1">
      <alignment horizontal="center" vertical="center" wrapText="1"/>
    </xf>
    <xf numFmtId="0" fontId="2" fillId="0" borderId="34" xfId="0" applyFont="1" applyBorder="1" applyAlignment="1">
      <alignment horizontal="center" vertical="center" wrapText="1"/>
    </xf>
    <xf numFmtId="49" fontId="2" fillId="4" borderId="15" xfId="0" applyNumberFormat="1" applyFont="1" applyFill="1" applyBorder="1" applyAlignment="1">
      <alignment horizontal="center" vertical="center" wrapText="1"/>
    </xf>
    <xf numFmtId="0" fontId="2" fillId="4" borderId="32" xfId="0" applyFont="1" applyFill="1" applyBorder="1" applyAlignment="1">
      <alignment vertical="center"/>
    </xf>
    <xf numFmtId="0" fontId="2" fillId="4" borderId="33" xfId="0" applyFont="1" applyFill="1" applyBorder="1" applyAlignment="1">
      <alignment vertical="center"/>
    </xf>
    <xf numFmtId="164" fontId="1" fillId="0" borderId="33" xfId="0" applyNumberFormat="1" applyFont="1" applyBorder="1" applyAlignment="1">
      <alignment vertical="center"/>
    </xf>
    <xf numFmtId="4" fontId="2" fillId="0" borderId="26" xfId="0" applyNumberFormat="1" applyFont="1" applyBorder="1" applyAlignment="1">
      <alignment horizontal="center" vertical="center"/>
    </xf>
    <xf numFmtId="164" fontId="2" fillId="0" borderId="34" xfId="0" applyNumberFormat="1" applyFont="1" applyBorder="1" applyAlignment="1">
      <alignment vertical="center"/>
    </xf>
    <xf numFmtId="164" fontId="0" fillId="0" borderId="0" xfId="0" applyNumberFormat="1"/>
    <xf numFmtId="0" fontId="0" fillId="0" borderId="17" xfId="0" applyBorder="1" applyAlignment="1">
      <alignment vertical="center"/>
    </xf>
    <xf numFmtId="0" fontId="2" fillId="2" borderId="10" xfId="0" applyFont="1" applyFill="1" applyBorder="1" applyAlignment="1">
      <alignment vertical="center"/>
    </xf>
    <xf numFmtId="0" fontId="2" fillId="2" borderId="18" xfId="0" applyFont="1" applyFill="1" applyBorder="1" applyAlignment="1">
      <alignment vertical="center"/>
    </xf>
    <xf numFmtId="0" fontId="2" fillId="2" borderId="11" xfId="0" applyFont="1" applyFill="1" applyBorder="1" applyAlignment="1">
      <alignment vertical="center"/>
    </xf>
    <xf numFmtId="0" fontId="10" fillId="0" borderId="22" xfId="0" applyFont="1" applyBorder="1" applyAlignment="1">
      <alignment horizontal="right" vertical="center" wrapText="1"/>
    </xf>
    <xf numFmtId="0" fontId="1" fillId="0" borderId="21" xfId="0" applyFont="1" applyBorder="1" applyAlignment="1">
      <alignment vertical="center" wrapText="1"/>
    </xf>
    <xf numFmtId="164" fontId="1" fillId="0" borderId="26" xfId="1" applyNumberFormat="1" applyFont="1" applyFill="1" applyBorder="1" applyAlignment="1" applyProtection="1">
      <alignment horizontal="center" vertical="center"/>
    </xf>
    <xf numFmtId="10" fontId="2" fillId="0" borderId="16" xfId="1" applyNumberFormat="1" applyFont="1" applyFill="1" applyBorder="1" applyAlignment="1" applyProtection="1">
      <alignment horizontal="center" vertical="center"/>
    </xf>
    <xf numFmtId="0" fontId="2" fillId="4" borderId="25" xfId="0" applyFont="1" applyFill="1" applyBorder="1" applyAlignment="1">
      <alignment vertical="center"/>
    </xf>
    <xf numFmtId="164" fontId="2" fillId="0" borderId="33" xfId="0" applyNumberFormat="1" applyFont="1" applyBorder="1" applyAlignment="1">
      <alignment vertical="center"/>
    </xf>
    <xf numFmtId="0" fontId="1" fillId="0" borderId="33" xfId="0" applyFont="1" applyBorder="1" applyAlignment="1">
      <alignment vertical="center" wrapText="1"/>
    </xf>
    <xf numFmtId="4" fontId="1" fillId="0" borderId="26" xfId="0" applyNumberFormat="1" applyFont="1" applyBorder="1" applyAlignment="1">
      <alignment horizontal="center" vertical="center"/>
    </xf>
    <xf numFmtId="164" fontId="1" fillId="0" borderId="34" xfId="0" applyNumberFormat="1" applyFont="1" applyBorder="1" applyAlignment="1">
      <alignment vertical="center"/>
    </xf>
    <xf numFmtId="16" fontId="2" fillId="0" borderId="3" xfId="0" applyNumberFormat="1" applyFont="1" applyBorder="1" applyAlignment="1">
      <alignment horizontal="center" vertical="center" wrapText="1"/>
    </xf>
    <xf numFmtId="0" fontId="2" fillId="0" borderId="32" xfId="0" applyFont="1" applyBorder="1" applyAlignment="1">
      <alignment horizontal="center" vertical="center"/>
    </xf>
    <xf numFmtId="0" fontId="2" fillId="0" borderId="26" xfId="0" applyFont="1" applyBorder="1" applyAlignment="1">
      <alignment horizontal="center" vertical="center"/>
    </xf>
    <xf numFmtId="0" fontId="2" fillId="0" borderId="12" xfId="0" applyFont="1" applyBorder="1" applyAlignment="1">
      <alignment horizontal="left" vertical="top" wrapText="1"/>
    </xf>
    <xf numFmtId="0" fontId="2" fillId="0" borderId="21" xfId="0" applyFont="1" applyBorder="1" applyAlignment="1">
      <alignment horizontal="left" vertical="top" wrapText="1"/>
    </xf>
    <xf numFmtId="0" fontId="2" fillId="0" borderId="12" xfId="0" applyFont="1" applyBorder="1" applyAlignment="1">
      <alignment horizontal="left" vertical="center" wrapText="1"/>
    </xf>
    <xf numFmtId="0" fontId="2" fillId="0" borderId="22" xfId="0" applyFont="1" applyBorder="1" applyAlignment="1">
      <alignment horizontal="left" vertical="center" wrapText="1"/>
    </xf>
    <xf numFmtId="0" fontId="10" fillId="0" borderId="22" xfId="0" applyFont="1" applyBorder="1" applyAlignment="1">
      <alignment horizontal="center" vertical="center" wrapText="1"/>
    </xf>
    <xf numFmtId="0" fontId="10" fillId="0" borderId="21" xfId="0" applyFont="1" applyBorder="1" applyAlignment="1">
      <alignment horizontal="center" vertical="center" wrapText="1"/>
    </xf>
    <xf numFmtId="0" fontId="2" fillId="0" borderId="24" xfId="0" applyFont="1" applyBorder="1" applyAlignment="1">
      <alignment horizontal="left" vertical="center" wrapText="1"/>
    </xf>
    <xf numFmtId="0" fontId="2" fillId="0" borderId="19" xfId="0" applyFont="1" applyBorder="1" applyAlignment="1">
      <alignment horizontal="left" vertical="center" wrapText="1"/>
    </xf>
    <xf numFmtId="0" fontId="8" fillId="0" borderId="0" xfId="0" applyFont="1" applyAlignment="1">
      <alignment horizontal="right" vertical="top" wrapText="1"/>
    </xf>
    <xf numFmtId="0" fontId="7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2" fillId="0" borderId="4" xfId="0" applyFont="1" applyBorder="1" applyAlignment="1">
      <alignment horizontal="left" vertical="top"/>
    </xf>
    <xf numFmtId="49" fontId="2" fillId="3" borderId="7" xfId="0" applyNumberFormat="1" applyFont="1" applyFill="1" applyBorder="1" applyAlignment="1">
      <alignment horizontal="center" vertical="center" wrapText="1"/>
    </xf>
    <xf numFmtId="49" fontId="2" fillId="3" borderId="8" xfId="0" applyNumberFormat="1" applyFont="1" applyFill="1" applyBorder="1" applyAlignment="1">
      <alignment horizontal="center" vertical="center" wrapText="1"/>
    </xf>
    <xf numFmtId="49" fontId="2" fillId="3" borderId="9" xfId="0" applyNumberFormat="1" applyFont="1" applyFill="1" applyBorder="1" applyAlignment="1">
      <alignment horizontal="center" vertical="center" wrapText="1"/>
    </xf>
    <xf numFmtId="0" fontId="2" fillId="3" borderId="7" xfId="0" applyFont="1" applyFill="1" applyBorder="1" applyAlignment="1" applyProtection="1">
      <alignment horizontal="center" vertical="top" wrapText="1"/>
      <protection locked="0"/>
    </xf>
    <xf numFmtId="0" fontId="2" fillId="3" borderId="8" xfId="0" applyFont="1" applyFill="1" applyBorder="1" applyAlignment="1" applyProtection="1">
      <alignment horizontal="center" vertical="top" wrapText="1"/>
      <protection locked="0"/>
    </xf>
    <xf numFmtId="0" fontId="2" fillId="3" borderId="9" xfId="0" applyFont="1" applyFill="1" applyBorder="1" applyAlignment="1" applyProtection="1">
      <alignment horizontal="center" vertical="top" wrapText="1"/>
      <protection locked="0"/>
    </xf>
    <xf numFmtId="0" fontId="1" fillId="0" borderId="0" xfId="0" applyFont="1" applyAlignment="1">
      <alignment horizontal="center" vertical="top" wrapText="1"/>
    </xf>
    <xf numFmtId="0" fontId="1" fillId="3" borderId="28" xfId="0" applyFont="1" applyFill="1" applyBorder="1" applyAlignment="1" applyProtection="1">
      <alignment horizontal="left" vertical="top" wrapText="1"/>
      <protection locked="0"/>
    </xf>
    <xf numFmtId="0" fontId="1" fillId="3" borderId="19" xfId="0" applyFont="1" applyFill="1" applyBorder="1" applyAlignment="1" applyProtection="1">
      <alignment horizontal="left" vertical="top" wrapText="1"/>
      <protection locked="0"/>
    </xf>
    <xf numFmtId="0" fontId="1" fillId="3" borderId="27" xfId="0" applyFont="1" applyFill="1" applyBorder="1" applyAlignment="1" applyProtection="1">
      <alignment horizontal="left" vertical="top" wrapText="1"/>
      <protection locked="0"/>
    </xf>
    <xf numFmtId="0" fontId="1" fillId="0" borderId="24" xfId="0" applyFont="1" applyBorder="1" applyAlignment="1">
      <alignment horizontal="left" vertical="center" wrapText="1"/>
    </xf>
    <xf numFmtId="0" fontId="1" fillId="0" borderId="19" xfId="0" applyFont="1" applyBorder="1" applyAlignment="1">
      <alignment horizontal="left" vertical="center" wrapText="1"/>
    </xf>
    <xf numFmtId="0" fontId="1" fillId="0" borderId="17" xfId="0" applyFont="1" applyBorder="1" applyAlignment="1">
      <alignment horizontal="left" vertical="center" wrapText="1"/>
    </xf>
    <xf numFmtId="165" fontId="1" fillId="3" borderId="24" xfId="0" applyNumberFormat="1" applyFont="1" applyFill="1" applyBorder="1" applyAlignment="1" applyProtection="1">
      <alignment horizontal="center" vertical="center"/>
      <protection locked="0"/>
    </xf>
    <xf numFmtId="165" fontId="1" fillId="3" borderId="27" xfId="0" applyNumberFormat="1" applyFont="1" applyFill="1" applyBorder="1" applyAlignment="1" applyProtection="1">
      <alignment horizontal="center" vertical="center"/>
      <protection locked="0"/>
    </xf>
    <xf numFmtId="0" fontId="1" fillId="0" borderId="12" xfId="0" applyFont="1" applyBorder="1" applyAlignment="1">
      <alignment horizontal="left" vertical="center" wrapText="1"/>
    </xf>
    <xf numFmtId="0" fontId="1" fillId="0" borderId="22" xfId="0" applyFont="1" applyBorder="1" applyAlignment="1">
      <alignment horizontal="left" vertical="center" wrapText="1"/>
    </xf>
    <xf numFmtId="165" fontId="1" fillId="3" borderId="12" xfId="0" applyNumberFormat="1" applyFont="1" applyFill="1" applyBorder="1" applyAlignment="1" applyProtection="1">
      <alignment horizontal="center" vertical="center"/>
      <protection locked="0"/>
    </xf>
    <xf numFmtId="165" fontId="1" fillId="3" borderId="13" xfId="0" applyNumberFormat="1" applyFont="1" applyFill="1" applyBorder="1" applyAlignment="1" applyProtection="1">
      <alignment horizontal="center" vertical="center"/>
      <protection locked="0"/>
    </xf>
    <xf numFmtId="0" fontId="2" fillId="0" borderId="22" xfId="0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164" fontId="2" fillId="0" borderId="19" xfId="0" applyNumberFormat="1" applyFont="1" applyBorder="1" applyAlignment="1">
      <alignment horizontal="right" vertical="center"/>
    </xf>
    <xf numFmtId="164" fontId="2" fillId="0" borderId="27" xfId="0" applyNumberFormat="1" applyFont="1" applyBorder="1" applyAlignment="1">
      <alignment horizontal="right" vertical="center"/>
    </xf>
    <xf numFmtId="164" fontId="1" fillId="3" borderId="12" xfId="0" applyNumberFormat="1" applyFont="1" applyFill="1" applyBorder="1" applyAlignment="1" applyProtection="1">
      <alignment horizontal="right" vertical="center"/>
      <protection locked="0"/>
    </xf>
    <xf numFmtId="164" fontId="1" fillId="3" borderId="13" xfId="0" applyNumberFormat="1" applyFont="1" applyFill="1" applyBorder="1" applyAlignment="1" applyProtection="1">
      <alignment horizontal="right" vertical="center"/>
      <protection locked="0"/>
    </xf>
  </cellXfs>
  <cellStyles count="2">
    <cellStyle name="Prozent 2" xfId="1" xr:uid="{00000000-0005-0000-0000-000000000000}"/>
    <cellStyle name="Standard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59"/>
  <sheetViews>
    <sheetView tabSelected="1" showRuler="0" topLeftCell="A4" zoomScale="90" zoomScaleNormal="90" workbookViewId="0">
      <selection activeCell="C4" sqref="C4:F4"/>
    </sheetView>
  </sheetViews>
  <sheetFormatPr baseColWidth="10" defaultColWidth="11.42578125" defaultRowHeight="12.75" x14ac:dyDescent="0.2"/>
  <cols>
    <col min="1" max="1" width="7" style="14" bestFit="1" customWidth="1"/>
    <col min="2" max="2" width="48" style="14" customWidth="1"/>
    <col min="3" max="3" width="33.42578125" style="14" customWidth="1"/>
    <col min="4" max="4" width="13.85546875" style="14" customWidth="1"/>
    <col min="5" max="5" width="14.5703125" style="14" customWidth="1"/>
    <col min="6" max="6" width="16.28515625" style="14" customWidth="1"/>
    <col min="7" max="7" width="6.42578125" style="14" customWidth="1"/>
    <col min="8" max="8" width="11.42578125" style="14"/>
    <col min="9" max="9" width="11.7109375" style="14" bestFit="1" customWidth="1"/>
    <col min="10" max="16384" width="11.42578125" style="14"/>
  </cols>
  <sheetData>
    <row r="1" spans="1:9" s="6" customFormat="1" ht="39.75" customHeight="1" x14ac:dyDescent="0.25">
      <c r="A1" s="81" t="s">
        <v>41</v>
      </c>
      <c r="B1" s="81"/>
      <c r="C1" s="81"/>
      <c r="D1" s="81"/>
      <c r="E1" s="80" t="s">
        <v>72</v>
      </c>
      <c r="F1" s="80"/>
    </row>
    <row r="2" spans="1:9" s="7" customFormat="1" ht="8.25" customHeight="1" x14ac:dyDescent="0.2">
      <c r="A2" s="81"/>
      <c r="B2" s="81"/>
      <c r="C2" s="81"/>
      <c r="D2" s="81"/>
      <c r="E2" s="38"/>
      <c r="F2" s="39"/>
    </row>
    <row r="3" spans="1:9" s="7" customFormat="1" ht="16.5" customHeight="1" thickBot="1" x14ac:dyDescent="0.25">
      <c r="A3" s="38"/>
      <c r="B3" s="38"/>
      <c r="C3" s="90" t="s">
        <v>51</v>
      </c>
      <c r="D3" s="90"/>
      <c r="E3" s="90"/>
      <c r="F3" s="90"/>
    </row>
    <row r="4" spans="1:9" s="8" customFormat="1" ht="41.25" customHeight="1" thickBot="1" x14ac:dyDescent="0.25">
      <c r="A4" s="82" t="s">
        <v>52</v>
      </c>
      <c r="B4" s="83"/>
      <c r="C4" s="87"/>
      <c r="D4" s="88"/>
      <c r="E4" s="88"/>
      <c r="F4" s="89"/>
    </row>
    <row r="5" spans="1:9" s="5" customFormat="1" ht="6" customHeight="1" thickBot="1" x14ac:dyDescent="0.25">
      <c r="A5" s="9"/>
      <c r="B5" s="10"/>
      <c r="C5" s="10"/>
      <c r="D5" s="10"/>
      <c r="E5" s="10"/>
      <c r="F5" s="40"/>
    </row>
    <row r="6" spans="1:9" s="5" customFormat="1" ht="13.5" thickBot="1" x14ac:dyDescent="0.25">
      <c r="A6" s="84" t="s">
        <v>3</v>
      </c>
      <c r="B6" s="85"/>
      <c r="C6" s="85"/>
      <c r="D6" s="85"/>
      <c r="E6" s="85"/>
      <c r="F6" s="86"/>
    </row>
    <row r="7" spans="1:9" s="5" customFormat="1" ht="6" customHeight="1" thickBot="1" x14ac:dyDescent="0.25">
      <c r="A7" s="41"/>
      <c r="B7" s="41"/>
      <c r="C7" s="41"/>
      <c r="D7" s="41"/>
      <c r="E7" s="41"/>
      <c r="F7" s="41"/>
    </row>
    <row r="8" spans="1:9" s="11" customFormat="1" ht="15" customHeight="1" x14ac:dyDescent="0.2">
      <c r="A8" s="29" t="s">
        <v>16</v>
      </c>
      <c r="B8" s="57" t="s">
        <v>42</v>
      </c>
      <c r="C8" s="58"/>
      <c r="D8" s="58"/>
      <c r="E8" s="58"/>
      <c r="F8" s="59"/>
      <c r="G8" s="4"/>
    </row>
    <row r="9" spans="1:9" s="22" customFormat="1" ht="15" customHeight="1" x14ac:dyDescent="0.2">
      <c r="A9" s="49" t="s">
        <v>12</v>
      </c>
      <c r="B9" s="50" t="s">
        <v>36</v>
      </c>
      <c r="C9" s="51"/>
      <c r="D9" s="51"/>
      <c r="E9" s="51"/>
      <c r="F9" s="64"/>
    </row>
    <row r="10" spans="1:9" s="22" customFormat="1" ht="21" customHeight="1" x14ac:dyDescent="0.2">
      <c r="A10" s="30" t="s">
        <v>9</v>
      </c>
      <c r="B10" s="70" t="s">
        <v>0</v>
      </c>
      <c r="C10" s="71"/>
      <c r="D10" s="47" t="s">
        <v>2</v>
      </c>
      <c r="E10" s="47" t="s">
        <v>5</v>
      </c>
      <c r="F10" s="48" t="s">
        <v>1</v>
      </c>
    </row>
    <row r="11" spans="1:9" s="12" customFormat="1" ht="38.25" customHeight="1" x14ac:dyDescent="0.2">
      <c r="A11" s="36"/>
      <c r="B11" s="72" t="s">
        <v>49</v>
      </c>
      <c r="C11" s="73"/>
      <c r="D11" s="3">
        <v>200969.99</v>
      </c>
      <c r="E11" s="35" t="s">
        <v>20</v>
      </c>
      <c r="F11" s="15"/>
      <c r="I11" s="42"/>
    </row>
    <row r="12" spans="1:9" s="5" customFormat="1" x14ac:dyDescent="0.2">
      <c r="A12" s="25"/>
      <c r="B12" s="46" t="s">
        <v>28</v>
      </c>
      <c r="C12" s="45"/>
      <c r="D12" s="1">
        <f>ROUND(0.02*D11,2)</f>
        <v>4019.4</v>
      </c>
      <c r="E12" s="16"/>
      <c r="F12" s="15">
        <f>ROUND($D12*E12,2)</f>
        <v>0</v>
      </c>
    </row>
    <row r="13" spans="1:9" s="5" customFormat="1" x14ac:dyDescent="0.2">
      <c r="A13" s="25"/>
      <c r="B13" s="46" t="s">
        <v>29</v>
      </c>
      <c r="C13" s="45"/>
      <c r="D13" s="1">
        <f>ROUND(0.09*D11,2)</f>
        <v>18087.3</v>
      </c>
      <c r="E13" s="16"/>
      <c r="F13" s="15">
        <f t="shared" ref="F13:F20" si="0">ROUND($D13*E13,2)</f>
        <v>0</v>
      </c>
    </row>
    <row r="14" spans="1:9" s="5" customFormat="1" x14ac:dyDescent="0.2">
      <c r="A14" s="25"/>
      <c r="B14" s="46" t="s">
        <v>30</v>
      </c>
      <c r="C14" s="45"/>
      <c r="D14" s="1">
        <f>ROUND(0.17*D11,2)</f>
        <v>34164.9</v>
      </c>
      <c r="E14" s="16"/>
      <c r="F14" s="15">
        <f>ROUND($D14*E14,2)</f>
        <v>0</v>
      </c>
    </row>
    <row r="15" spans="1:9" s="5" customFormat="1" x14ac:dyDescent="0.2">
      <c r="A15" s="25"/>
      <c r="B15" s="46" t="s">
        <v>43</v>
      </c>
      <c r="C15" s="45"/>
      <c r="D15" s="1">
        <f>ROUND(0.02*D11,2)</f>
        <v>4019.4</v>
      </c>
      <c r="E15" s="16"/>
      <c r="F15" s="15">
        <f>ROUND($D15*E15,2)</f>
        <v>0</v>
      </c>
    </row>
    <row r="16" spans="1:9" s="5" customFormat="1" x14ac:dyDescent="0.2">
      <c r="A16" s="25"/>
      <c r="B16" s="46" t="s">
        <v>31</v>
      </c>
      <c r="C16" s="45"/>
      <c r="D16" s="1">
        <f>ROUND(0.22*D11,2)</f>
        <v>44213.4</v>
      </c>
      <c r="E16" s="16"/>
      <c r="F16" s="15">
        <f t="shared" si="0"/>
        <v>0</v>
      </c>
    </row>
    <row r="17" spans="1:9" s="5" customFormat="1" x14ac:dyDescent="0.2">
      <c r="A17" s="25"/>
      <c r="B17" s="46" t="s">
        <v>27</v>
      </c>
      <c r="C17" s="45"/>
      <c r="D17" s="1">
        <f>ROUND(0.07*D11,2)</f>
        <v>14067.9</v>
      </c>
      <c r="E17" s="16"/>
      <c r="F17" s="15">
        <f>ROUND($D17*E17,2)</f>
        <v>0</v>
      </c>
    </row>
    <row r="18" spans="1:9" s="5" customFormat="1" x14ac:dyDescent="0.2">
      <c r="A18" s="25"/>
      <c r="B18" s="46" t="s">
        <v>32</v>
      </c>
      <c r="C18" s="45"/>
      <c r="D18" s="1">
        <f>ROUND(0.05*D11,2)</f>
        <v>10048.5</v>
      </c>
      <c r="E18" s="16"/>
      <c r="F18" s="15">
        <f t="shared" si="0"/>
        <v>0</v>
      </c>
    </row>
    <row r="19" spans="1:9" s="5" customFormat="1" x14ac:dyDescent="0.2">
      <c r="A19" s="25"/>
      <c r="B19" s="46" t="s">
        <v>33</v>
      </c>
      <c r="C19" s="45"/>
      <c r="D19" s="1">
        <f>ROUND(0.35*D11,2)</f>
        <v>70339.5</v>
      </c>
      <c r="E19" s="16"/>
      <c r="F19" s="15">
        <f t="shared" si="0"/>
        <v>0</v>
      </c>
    </row>
    <row r="20" spans="1:9" s="5" customFormat="1" x14ac:dyDescent="0.2">
      <c r="A20" s="25"/>
      <c r="B20" s="46" t="s">
        <v>37</v>
      </c>
      <c r="C20" s="45"/>
      <c r="D20" s="1">
        <f>ROUND(0.01*D11,2)</f>
        <v>2009.7</v>
      </c>
      <c r="E20" s="16"/>
      <c r="F20" s="15">
        <f t="shared" si="0"/>
        <v>0</v>
      </c>
    </row>
    <row r="21" spans="1:9" s="5" customFormat="1" ht="20.100000000000001" customHeight="1" x14ac:dyDescent="0.2">
      <c r="A21" s="25"/>
      <c r="B21" s="74" t="s">
        <v>47</v>
      </c>
      <c r="C21" s="75"/>
      <c r="D21" s="3">
        <f>SUM(D12:D20)</f>
        <v>200970</v>
      </c>
      <c r="E21" s="13"/>
      <c r="F21" s="2">
        <f>SUM(F12:F20)</f>
        <v>0</v>
      </c>
    </row>
    <row r="22" spans="1:9" s="5" customFormat="1" ht="15" customHeight="1" x14ac:dyDescent="0.2">
      <c r="A22" s="25"/>
      <c r="B22" s="43" t="s">
        <v>25</v>
      </c>
      <c r="C22" s="76" t="s">
        <v>11</v>
      </c>
      <c r="D22" s="77"/>
      <c r="E22" s="44"/>
      <c r="F22" s="21">
        <f>ROUND(E22*F21,2)</f>
        <v>0</v>
      </c>
    </row>
    <row r="23" spans="1:9" s="5" customFormat="1" ht="20.100000000000001" customHeight="1" thickBot="1" x14ac:dyDescent="0.25">
      <c r="A23" s="28"/>
      <c r="B23" s="78" t="s">
        <v>38</v>
      </c>
      <c r="C23" s="79"/>
      <c r="D23" s="79"/>
      <c r="E23" s="56"/>
      <c r="F23" s="19">
        <f>SUM(F21:F22)</f>
        <v>0</v>
      </c>
    </row>
    <row r="24" spans="1:9" s="22" customFormat="1" ht="15" customHeight="1" x14ac:dyDescent="0.2">
      <c r="A24" s="49" t="s">
        <v>13</v>
      </c>
      <c r="B24" s="50" t="s">
        <v>39</v>
      </c>
      <c r="C24" s="51"/>
      <c r="D24" s="51"/>
      <c r="E24" s="51"/>
      <c r="F24" s="64"/>
    </row>
    <row r="25" spans="1:9" s="22" customFormat="1" ht="21" customHeight="1" x14ac:dyDescent="0.2">
      <c r="A25" s="30" t="s">
        <v>9</v>
      </c>
      <c r="B25" s="70" t="s">
        <v>0</v>
      </c>
      <c r="C25" s="71"/>
      <c r="D25" s="47" t="s">
        <v>2</v>
      </c>
      <c r="E25" s="47" t="s">
        <v>5</v>
      </c>
      <c r="F25" s="48" t="s">
        <v>1</v>
      </c>
    </row>
    <row r="26" spans="1:9" s="12" customFormat="1" ht="38.25" customHeight="1" x14ac:dyDescent="0.2">
      <c r="A26" s="36"/>
      <c r="B26" s="72" t="s">
        <v>50</v>
      </c>
      <c r="C26" s="73"/>
      <c r="D26" s="3">
        <v>60463.56</v>
      </c>
      <c r="E26" s="35" t="s">
        <v>20</v>
      </c>
      <c r="F26" s="15"/>
      <c r="I26" s="42"/>
    </row>
    <row r="27" spans="1:9" s="5" customFormat="1" x14ac:dyDescent="0.2">
      <c r="A27" s="25"/>
      <c r="B27" s="46" t="s">
        <v>28</v>
      </c>
      <c r="C27" s="45"/>
      <c r="D27" s="1">
        <f>ROUND(0.02*D26,2)</f>
        <v>1209.27</v>
      </c>
      <c r="E27" s="16"/>
      <c r="F27" s="15">
        <f>ROUND($D27*E27,2)</f>
        <v>0</v>
      </c>
    </row>
    <row r="28" spans="1:9" s="5" customFormat="1" x14ac:dyDescent="0.2">
      <c r="A28" s="25"/>
      <c r="B28" s="46" t="s">
        <v>29</v>
      </c>
      <c r="C28" s="45"/>
      <c r="D28" s="1">
        <f>ROUND(0.09*D26,2)</f>
        <v>5441.72</v>
      </c>
      <c r="E28" s="16"/>
      <c r="F28" s="15">
        <f t="shared" ref="F28" si="1">ROUND($D28*E28,2)</f>
        <v>0</v>
      </c>
    </row>
    <row r="29" spans="1:9" s="5" customFormat="1" x14ac:dyDescent="0.2">
      <c r="A29" s="25"/>
      <c r="B29" s="46" t="s">
        <v>30</v>
      </c>
      <c r="C29" s="45"/>
      <c r="D29" s="1">
        <f>ROUND(0.17*D26,2)</f>
        <v>10278.81</v>
      </c>
      <c r="E29" s="16"/>
      <c r="F29" s="15">
        <f>ROUND($D29*E29,2)</f>
        <v>0</v>
      </c>
    </row>
    <row r="30" spans="1:9" s="5" customFormat="1" x14ac:dyDescent="0.2">
      <c r="A30" s="25"/>
      <c r="B30" s="46" t="s">
        <v>43</v>
      </c>
      <c r="C30" s="45"/>
      <c r="D30" s="1">
        <f>ROUND(0*D26,2)</f>
        <v>0</v>
      </c>
      <c r="E30" s="16"/>
      <c r="F30" s="15">
        <f>ROUND($D30*E30,2)</f>
        <v>0</v>
      </c>
    </row>
    <row r="31" spans="1:9" s="5" customFormat="1" x14ac:dyDescent="0.2">
      <c r="A31" s="25"/>
      <c r="B31" s="46" t="s">
        <v>31</v>
      </c>
      <c r="C31" s="45"/>
      <c r="D31" s="1">
        <f>ROUND(0.22*D26,2)</f>
        <v>13301.98</v>
      </c>
      <c r="E31" s="16"/>
      <c r="F31" s="15">
        <f t="shared" ref="F31" si="2">ROUND($D31*E31,2)</f>
        <v>0</v>
      </c>
    </row>
    <row r="32" spans="1:9" s="5" customFormat="1" x14ac:dyDescent="0.2">
      <c r="A32" s="25"/>
      <c r="B32" s="46" t="s">
        <v>27</v>
      </c>
      <c r="C32" s="45"/>
      <c r="D32" s="1">
        <f>ROUND(0.07*D26,2)</f>
        <v>4232.45</v>
      </c>
      <c r="E32" s="16"/>
      <c r="F32" s="15">
        <f>ROUND($D32*E32,2)</f>
        <v>0</v>
      </c>
    </row>
    <row r="33" spans="1:7" s="5" customFormat="1" x14ac:dyDescent="0.2">
      <c r="A33" s="25"/>
      <c r="B33" s="46" t="s">
        <v>32</v>
      </c>
      <c r="C33" s="45"/>
      <c r="D33" s="1">
        <f>ROUND(0.05*D26,2)</f>
        <v>3023.18</v>
      </c>
      <c r="E33" s="16"/>
      <c r="F33" s="15">
        <f t="shared" ref="F33:F35" si="3">ROUND($D33*E33,2)</f>
        <v>0</v>
      </c>
    </row>
    <row r="34" spans="1:7" s="5" customFormat="1" x14ac:dyDescent="0.2">
      <c r="A34" s="25"/>
      <c r="B34" s="46" t="s">
        <v>33</v>
      </c>
      <c r="C34" s="45"/>
      <c r="D34" s="1">
        <f>ROUND(0.35*D26,2)</f>
        <v>21162.25</v>
      </c>
      <c r="E34" s="16"/>
      <c r="F34" s="15">
        <f t="shared" si="3"/>
        <v>0</v>
      </c>
    </row>
    <row r="35" spans="1:7" s="5" customFormat="1" x14ac:dyDescent="0.2">
      <c r="A35" s="25"/>
      <c r="B35" s="46" t="s">
        <v>37</v>
      </c>
      <c r="C35" s="45"/>
      <c r="D35" s="1">
        <f>ROUND(0.01*D26,2)</f>
        <v>604.64</v>
      </c>
      <c r="E35" s="16"/>
      <c r="F35" s="15">
        <f t="shared" si="3"/>
        <v>0</v>
      </c>
    </row>
    <row r="36" spans="1:7" s="5" customFormat="1" ht="20.100000000000001" customHeight="1" x14ac:dyDescent="0.2">
      <c r="A36" s="25"/>
      <c r="B36" s="74" t="s">
        <v>48</v>
      </c>
      <c r="C36" s="75"/>
      <c r="D36" s="3">
        <f>SUM(D27:D35)</f>
        <v>59254.299999999996</v>
      </c>
      <c r="E36" s="13"/>
      <c r="F36" s="2">
        <f>SUM(F27:F35)</f>
        <v>0</v>
      </c>
    </row>
    <row r="37" spans="1:7" s="5" customFormat="1" ht="15" customHeight="1" x14ac:dyDescent="0.2">
      <c r="A37" s="25"/>
      <c r="B37" s="43" t="s">
        <v>25</v>
      </c>
      <c r="C37" s="76" t="s">
        <v>11</v>
      </c>
      <c r="D37" s="77"/>
      <c r="E37" s="44"/>
      <c r="F37" s="21">
        <f>ROUND(E37*F36,2)</f>
        <v>0</v>
      </c>
    </row>
    <row r="38" spans="1:7" s="5" customFormat="1" ht="20.100000000000001" customHeight="1" thickBot="1" x14ac:dyDescent="0.25">
      <c r="A38" s="28"/>
      <c r="B38" s="78" t="s">
        <v>40</v>
      </c>
      <c r="C38" s="79"/>
      <c r="D38" s="79"/>
      <c r="E38" s="56"/>
      <c r="F38" s="19">
        <f>SUM(F36:F37)</f>
        <v>0</v>
      </c>
    </row>
    <row r="39" spans="1:7" s="11" customFormat="1" ht="15" customHeight="1" x14ac:dyDescent="0.2">
      <c r="A39" s="29" t="s">
        <v>17</v>
      </c>
      <c r="B39" s="57" t="s">
        <v>54</v>
      </c>
      <c r="C39" s="58"/>
      <c r="D39" s="58"/>
      <c r="E39" s="58"/>
      <c r="F39" s="59"/>
      <c r="G39" s="4"/>
    </row>
    <row r="40" spans="1:7" s="22" customFormat="1" ht="16.5" customHeight="1" x14ac:dyDescent="0.2">
      <c r="A40" s="30" t="s">
        <v>9</v>
      </c>
      <c r="B40" s="105" t="s">
        <v>18</v>
      </c>
      <c r="C40" s="103"/>
      <c r="D40" s="31"/>
      <c r="E40" s="103" t="s">
        <v>53</v>
      </c>
      <c r="F40" s="104"/>
    </row>
    <row r="41" spans="1:7" s="5" customFormat="1" ht="22.5" customHeight="1" x14ac:dyDescent="0.2">
      <c r="A41" s="32" t="s">
        <v>44</v>
      </c>
      <c r="B41" s="99" t="s">
        <v>68</v>
      </c>
      <c r="C41" s="100"/>
      <c r="D41" s="26"/>
      <c r="E41" s="108"/>
      <c r="F41" s="109"/>
    </row>
    <row r="42" spans="1:7" s="5" customFormat="1" ht="22.5" customHeight="1" x14ac:dyDescent="0.2">
      <c r="A42" s="32" t="s">
        <v>66</v>
      </c>
      <c r="B42" s="99" t="s">
        <v>69</v>
      </c>
      <c r="C42" s="100"/>
      <c r="D42" s="26"/>
      <c r="E42" s="108"/>
      <c r="F42" s="109"/>
    </row>
    <row r="43" spans="1:7" s="5" customFormat="1" ht="22.5" customHeight="1" x14ac:dyDescent="0.2">
      <c r="A43" s="32" t="s">
        <v>67</v>
      </c>
      <c r="B43" s="99" t="s">
        <v>70</v>
      </c>
      <c r="C43" s="100"/>
      <c r="D43" s="26"/>
      <c r="E43" s="108"/>
      <c r="F43" s="109"/>
    </row>
    <row r="44" spans="1:7" s="5" customFormat="1" ht="20.100000000000001" customHeight="1" thickBot="1" x14ac:dyDescent="0.25">
      <c r="A44" s="28"/>
      <c r="B44" s="78" t="s">
        <v>71</v>
      </c>
      <c r="C44" s="79"/>
      <c r="D44" s="79"/>
      <c r="E44" s="106">
        <f>SUM(E41:F43)</f>
        <v>0</v>
      </c>
      <c r="F44" s="107"/>
    </row>
    <row r="45" spans="1:7" s="11" customFormat="1" ht="15" customHeight="1" x14ac:dyDescent="0.2">
      <c r="A45" s="29" t="s">
        <v>45</v>
      </c>
      <c r="B45" s="57" t="s">
        <v>19</v>
      </c>
      <c r="C45" s="58"/>
      <c r="D45" s="58"/>
      <c r="E45" s="58"/>
      <c r="F45" s="59"/>
      <c r="G45" s="4"/>
    </row>
    <row r="46" spans="1:7" s="22" customFormat="1" ht="16.5" customHeight="1" x14ac:dyDescent="0.2">
      <c r="A46" s="30" t="s">
        <v>9</v>
      </c>
      <c r="B46" s="105" t="s">
        <v>18</v>
      </c>
      <c r="C46" s="103"/>
      <c r="D46" s="31"/>
      <c r="E46" s="103" t="s">
        <v>22</v>
      </c>
      <c r="F46" s="104"/>
    </row>
    <row r="47" spans="1:7" s="5" customFormat="1" ht="22.5" customHeight="1" x14ac:dyDescent="0.2">
      <c r="A47" s="37" t="s">
        <v>14</v>
      </c>
      <c r="B47" s="99" t="s">
        <v>21</v>
      </c>
      <c r="C47" s="100"/>
      <c r="D47" s="26"/>
      <c r="E47" s="101"/>
      <c r="F47" s="102"/>
    </row>
    <row r="48" spans="1:7" s="5" customFormat="1" ht="22.5" customHeight="1" x14ac:dyDescent="0.2">
      <c r="A48" s="24" t="s">
        <v>15</v>
      </c>
      <c r="B48" s="99" t="s">
        <v>34</v>
      </c>
      <c r="C48" s="100"/>
      <c r="D48" s="26"/>
      <c r="E48" s="101"/>
      <c r="F48" s="102"/>
    </row>
    <row r="49" spans="1:7" s="5" customFormat="1" ht="22.5" customHeight="1" thickBot="1" x14ac:dyDescent="0.25">
      <c r="A49" s="32" t="s">
        <v>46</v>
      </c>
      <c r="B49" s="94" t="s">
        <v>26</v>
      </c>
      <c r="C49" s="95"/>
      <c r="D49" s="96"/>
      <c r="E49" s="97"/>
      <c r="F49" s="98"/>
    </row>
    <row r="50" spans="1:7" s="11" customFormat="1" ht="15" customHeight="1" x14ac:dyDescent="0.2">
      <c r="A50" s="29" t="s">
        <v>55</v>
      </c>
      <c r="B50" s="57" t="s">
        <v>24</v>
      </c>
      <c r="C50" s="58"/>
      <c r="D50" s="58"/>
      <c r="E50" s="58"/>
      <c r="F50" s="59"/>
      <c r="G50" s="4"/>
    </row>
    <row r="51" spans="1:7" s="5" customFormat="1" ht="20.25" customHeight="1" x14ac:dyDescent="0.2">
      <c r="A51" s="37" t="s">
        <v>56</v>
      </c>
      <c r="B51" s="66" t="s">
        <v>35</v>
      </c>
      <c r="C51" s="66"/>
      <c r="D51" s="52"/>
      <c r="E51" s="67" t="s">
        <v>6</v>
      </c>
      <c r="F51" s="68">
        <f>F23+F38</f>
        <v>0</v>
      </c>
    </row>
    <row r="52" spans="1:7" s="5" customFormat="1" ht="20.25" customHeight="1" x14ac:dyDescent="0.2">
      <c r="A52" s="24" t="s">
        <v>57</v>
      </c>
      <c r="B52" s="66" t="s">
        <v>64</v>
      </c>
      <c r="C52" s="66"/>
      <c r="D52" s="52"/>
      <c r="E52" s="67" t="s">
        <v>6</v>
      </c>
      <c r="F52" s="68">
        <f>E44</f>
        <v>0</v>
      </c>
    </row>
    <row r="53" spans="1:7" s="5" customFormat="1" ht="20.25" customHeight="1" x14ac:dyDescent="0.2">
      <c r="A53" s="69" t="s">
        <v>58</v>
      </c>
      <c r="B53" s="74" t="s">
        <v>65</v>
      </c>
      <c r="C53" s="75"/>
      <c r="D53" s="65"/>
      <c r="E53" s="53" t="s">
        <v>6</v>
      </c>
      <c r="F53" s="54">
        <f>F51+F52</f>
        <v>0</v>
      </c>
    </row>
    <row r="54" spans="1:7" s="5" customFormat="1" ht="20.25" customHeight="1" x14ac:dyDescent="0.2">
      <c r="A54" s="32" t="s">
        <v>59</v>
      </c>
      <c r="B54" s="26" t="s">
        <v>10</v>
      </c>
      <c r="C54" s="60" t="s">
        <v>11</v>
      </c>
      <c r="D54" s="27"/>
      <c r="E54" s="61"/>
      <c r="F54" s="21">
        <f>ROUND(D54*F53,2)</f>
        <v>0</v>
      </c>
    </row>
    <row r="55" spans="1:7" s="5" customFormat="1" ht="20.25" customHeight="1" x14ac:dyDescent="0.2">
      <c r="A55" s="32" t="s">
        <v>60</v>
      </c>
      <c r="B55" s="33" t="s">
        <v>8</v>
      </c>
      <c r="C55" s="33"/>
      <c r="D55" s="17"/>
      <c r="E55" s="13" t="s">
        <v>6</v>
      </c>
      <c r="F55" s="2">
        <f>F53+F54</f>
        <v>0</v>
      </c>
    </row>
    <row r="56" spans="1:7" s="5" customFormat="1" ht="20.25" customHeight="1" x14ac:dyDescent="0.2">
      <c r="A56" s="37" t="s">
        <v>62</v>
      </c>
      <c r="B56" s="33" t="s">
        <v>4</v>
      </c>
      <c r="C56" s="33"/>
      <c r="D56" s="62"/>
      <c r="E56" s="63">
        <v>0.19</v>
      </c>
      <c r="F56" s="20">
        <f>ROUND(E56*F55,2)</f>
        <v>0</v>
      </c>
    </row>
    <row r="57" spans="1:7" s="18" customFormat="1" ht="20.25" customHeight="1" thickBot="1" x14ac:dyDescent="0.25">
      <c r="A57" s="28" t="s">
        <v>63</v>
      </c>
      <c r="B57" s="33" t="s">
        <v>8</v>
      </c>
      <c r="C57" s="34"/>
      <c r="D57" s="34"/>
      <c r="E57" s="23" t="s">
        <v>7</v>
      </c>
      <c r="F57" s="19">
        <f>F55+F56</f>
        <v>0</v>
      </c>
    </row>
    <row r="58" spans="1:7" s="11" customFormat="1" ht="21" customHeight="1" x14ac:dyDescent="0.2">
      <c r="A58" s="29" t="s">
        <v>61</v>
      </c>
      <c r="B58" s="57" t="s">
        <v>23</v>
      </c>
      <c r="C58" s="58"/>
      <c r="D58" s="58"/>
      <c r="E58" s="58"/>
      <c r="F58" s="59"/>
      <c r="G58" s="4"/>
    </row>
    <row r="59" spans="1:7" s="12" customFormat="1" ht="131.25" customHeight="1" thickBot="1" x14ac:dyDescent="0.25">
      <c r="A59" s="91"/>
      <c r="B59" s="92"/>
      <c r="C59" s="92"/>
      <c r="D59" s="92"/>
      <c r="E59" s="92"/>
      <c r="F59" s="93"/>
    </row>
  </sheetData>
  <sheetProtection algorithmName="SHA-512" hashValue="QsACn+quM5sPxXTGhpYIF/GKMFMJPs7jHr/fan5Va7coktLfVEq6z9CgMYmZuCngfy0baM2jWc7uR1LItMVXlA==" saltValue="z/PIxkNWhzQh0mQKhXPl/Q==" spinCount="100000" sheet="1" selectLockedCells="1"/>
  <mergeCells count="36">
    <mergeCell ref="E44:F44"/>
    <mergeCell ref="B41:C41"/>
    <mergeCell ref="E41:F41"/>
    <mergeCell ref="B25:C25"/>
    <mergeCell ref="B26:C26"/>
    <mergeCell ref="E46:F46"/>
    <mergeCell ref="B46:C46"/>
    <mergeCell ref="B36:C36"/>
    <mergeCell ref="C37:D37"/>
    <mergeCell ref="B38:D38"/>
    <mergeCell ref="B40:C40"/>
    <mergeCell ref="E40:F40"/>
    <mergeCell ref="B44:D44"/>
    <mergeCell ref="B42:C42"/>
    <mergeCell ref="E42:F42"/>
    <mergeCell ref="B43:C43"/>
    <mergeCell ref="E43:F43"/>
    <mergeCell ref="A59:F59"/>
    <mergeCell ref="B49:D49"/>
    <mergeCell ref="E49:F49"/>
    <mergeCell ref="B47:C47"/>
    <mergeCell ref="E47:F47"/>
    <mergeCell ref="B48:C48"/>
    <mergeCell ref="E48:F48"/>
    <mergeCell ref="B53:C53"/>
    <mergeCell ref="E1:F1"/>
    <mergeCell ref="A1:D2"/>
    <mergeCell ref="A4:B4"/>
    <mergeCell ref="A6:F6"/>
    <mergeCell ref="C4:F4"/>
    <mergeCell ref="C3:F3"/>
    <mergeCell ref="B10:C10"/>
    <mergeCell ref="B11:C11"/>
    <mergeCell ref="B21:C21"/>
    <mergeCell ref="C22:D22"/>
    <mergeCell ref="B23:D23"/>
  </mergeCells>
  <phoneticPr fontId="0" type="noConversion"/>
  <printOptions horizontalCentered="1"/>
  <pageMargins left="0.19685039370078741" right="0.19685039370078741" top="0.39370078740157483" bottom="0.39370078740157483" header="0.19685039370078741" footer="0.19685039370078741"/>
  <pageSetup paperSize="8" fitToWidth="0" orientation="portrait" copies="4" r:id="rId1"/>
  <headerFooter alignWithMargins="0">
    <oddFooter>&amp;L&amp;8&lt;&amp;F&gt;&amp;C&amp;8Funke Management + Bauberatung
Prager Str. 60,  04317 Leipzig&amp;R Seite &amp;P von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CD7A319-5BDA-45ED-B13A-C5C75699033D}">
  <dimension ref="A2:B4"/>
  <sheetViews>
    <sheetView workbookViewId="0">
      <selection activeCell="A5" sqref="A5"/>
    </sheetView>
  </sheetViews>
  <sheetFormatPr baseColWidth="10" defaultColWidth="11.42578125" defaultRowHeight="12.75" x14ac:dyDescent="0.2"/>
  <cols>
    <col min="1" max="2" width="13.28515625" style="55" bestFit="1" customWidth="1"/>
    <col min="3" max="16384" width="11.42578125" style="55"/>
  </cols>
  <sheetData>
    <row r="2" spans="1:2" x14ac:dyDescent="0.2">
      <c r="A2" s="55">
        <v>3218016.25</v>
      </c>
      <c r="B2" s="55">
        <v>1706775</v>
      </c>
    </row>
    <row r="3" spans="1:2" x14ac:dyDescent="0.2">
      <c r="A3" s="55">
        <f>A2/1.19</f>
        <v>2704215.3361344538</v>
      </c>
      <c r="B3" s="55">
        <f>B2/1.19</f>
        <v>1434264.705882353</v>
      </c>
    </row>
    <row r="4" spans="1:2" x14ac:dyDescent="0.2">
      <c r="A4" s="55">
        <f>0.19*A3</f>
        <v>513800.91386554623</v>
      </c>
      <c r="B4" s="55">
        <f>0.19*B3</f>
        <v>272510.29411764705</v>
      </c>
    </row>
  </sheetData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2</vt:i4>
      </vt:variant>
      <vt:variant>
        <vt:lpstr>Benannte Bereiche</vt:lpstr>
      </vt:variant>
      <vt:variant>
        <vt:i4>2</vt:i4>
      </vt:variant>
    </vt:vector>
  </HeadingPairs>
  <TitlesOfParts>
    <vt:vector size="4" baseType="lpstr">
      <vt:lpstr>Honorardatenblatt</vt:lpstr>
      <vt:lpstr>Tabelle1</vt:lpstr>
      <vt:lpstr>Honorardatenblatt!Druckbereich</vt:lpstr>
      <vt:lpstr>Honorardatenblatt!Drucktitel</vt:lpstr>
    </vt:vector>
  </TitlesOfParts>
  <Company>FMB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huelsut</dc:creator>
  <cp:lastModifiedBy>Steffen Funke</cp:lastModifiedBy>
  <cp:lastPrinted>2024-03-28T12:11:08Z</cp:lastPrinted>
  <dcterms:created xsi:type="dcterms:W3CDTF">2011-08-17T11:10:42Z</dcterms:created>
  <dcterms:modified xsi:type="dcterms:W3CDTF">2024-03-28T12:12:39Z</dcterms:modified>
</cp:coreProperties>
</file>